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rfassung" sheetId="1" state="visible" r:id="rId1"/>
    <sheet xmlns:r="http://schemas.openxmlformats.org/officeDocument/2006/relationships" name="Auswertung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Anleitung" sheetId="4" state="visible" r:id="rId4"/>
  </sheets>
  <definedNames>
    <definedName name="_xlnm._FilterDatabase" localSheetId="0" hidden="1">'Erfassung'!$A$2:$O$12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&quot;CHF&quot; #'##0.00"/>
    <numFmt numFmtId="166" formatCode="0.0%"/>
    <numFmt numFmtId="167" formatCode="#'##0.00"/>
  </numFmts>
  <fonts count="1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sz val="11"/>
    </font>
    <font>
      <b val="1"/>
      <color rgb="00FFFFFF"/>
    </font>
    <font>
      <b val="1"/>
      <sz val="10"/>
    </font>
    <font>
      <b val="1"/>
    </font>
    <font>
      <b val="1"/>
      <color rgb="00FFFFFF"/>
      <sz val="16"/>
    </font>
    <font>
      <b val="1"/>
      <color rgb="00FFFFFF"/>
      <sz val="10"/>
    </font>
    <font>
      <b val="1"/>
      <color rgb="0016A34A"/>
      <sz val="14"/>
    </font>
    <font>
      <b val="1"/>
      <color rgb="00DC2626"/>
      <sz val="14"/>
    </font>
    <font>
      <b val="1"/>
      <color rgb="00C8102E"/>
      <sz val="14"/>
    </font>
    <font>
      <b val="1"/>
      <color rgb="000F766E"/>
      <sz val="14"/>
    </font>
    <font>
      <sz val="10"/>
    </font>
    <font>
      <i val="1"/>
      <color rgb="006B7280"/>
      <sz val="9"/>
    </font>
  </fonts>
  <fills count="12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F766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14B8A6"/>
      </patternFill>
    </fill>
    <fill>
      <patternFill patternType="solid">
        <fgColor rgb="0016A34A"/>
      </patternFill>
    </fill>
    <fill>
      <patternFill patternType="solid">
        <fgColor rgb="00F8FAFC"/>
      </patternFill>
    </fill>
    <fill>
      <patternFill patternType="solid">
        <fgColor rgb="00DC2626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left" vertical="center"/>
    </xf>
    <xf numFmtId="165" fontId="0" fillId="6" borderId="1" applyAlignment="1" pivotButton="0" quotePrefix="0" xfId="0">
      <alignment horizontal="right" vertical="center"/>
    </xf>
    <xf numFmtId="0" fontId="3" fillId="7" borderId="1" applyAlignment="1" pivotButton="0" quotePrefix="0" xfId="0">
      <alignment horizontal="center" vertical="center"/>
    </xf>
    <xf numFmtId="0" fontId="4" fillId="7" borderId="1" pivotButton="0" quotePrefix="0" xfId="0"/>
    <xf numFmtId="165" fontId="4" fillId="7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left" vertical="center"/>
    </xf>
    <xf numFmtId="167" fontId="0" fillId="4" borderId="1" applyAlignment="1" pivotButton="0" quotePrefix="0" xfId="0">
      <alignment horizontal="right" vertical="center"/>
    </xf>
    <xf numFmtId="167" fontId="0" fillId="6" borderId="1" applyAlignment="1" pivotButton="0" quotePrefix="0" xfId="0">
      <alignment horizontal="right" vertical="center"/>
    </xf>
    <xf numFmtId="166" fontId="0" fillId="6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left" vertical="center"/>
    </xf>
    <xf numFmtId="0" fontId="0" fillId="7" borderId="1" pivotButton="0" quotePrefix="0" xfId="0"/>
    <xf numFmtId="0" fontId="4" fillId="7" borderId="1" applyAlignment="1" pivotButton="0" quotePrefix="0" xfId="0">
      <alignment horizontal="right" vertical="center"/>
    </xf>
    <xf numFmtId="0" fontId="7" fillId="2" borderId="0" applyAlignment="1" pivotButton="0" quotePrefix="0" xfId="0">
      <alignment horizontal="center" vertical="center"/>
    </xf>
    <xf numFmtId="0" fontId="8" fillId="8" borderId="1" applyAlignment="1" pivotButton="0" quotePrefix="0" xfId="0">
      <alignment horizontal="center" vertical="center"/>
    </xf>
    <xf numFmtId="0" fontId="8" fillId="10" borderId="1" applyAlignment="1" pivotButton="0" quotePrefix="0" xfId="0">
      <alignment horizontal="center" vertical="center"/>
    </xf>
    <xf numFmtId="0" fontId="8" fillId="11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165" fontId="9" fillId="9" borderId="1" applyAlignment="1" pivotButton="0" quotePrefix="0" xfId="0">
      <alignment horizontal="center" vertical="center"/>
    </xf>
    <xf numFmtId="165" fontId="10" fillId="9" borderId="1" applyAlignment="1" pivotButton="0" quotePrefix="0" xfId="0">
      <alignment horizontal="center" vertical="center"/>
    </xf>
    <xf numFmtId="1" fontId="11" fillId="9" borderId="1" applyAlignment="1" pivotButton="0" quotePrefix="0" xfId="0">
      <alignment horizontal="center" vertical="center"/>
    </xf>
    <xf numFmtId="166" fontId="12" fillId="9" borderId="1" applyAlignment="1" pivotButton="0" quotePrefix="0" xfId="0">
      <alignment horizontal="center" vertical="center"/>
    </xf>
    <xf numFmtId="0" fontId="2" fillId="3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5" fillId="4" borderId="1" applyAlignment="1" pivotButton="0" quotePrefix="0" xfId="0">
      <alignment horizontal="left" vertical="top" wrapText="1"/>
    </xf>
    <xf numFmtId="0" fontId="13" fillId="4" borderId="1" applyAlignment="1" pivotButton="0" quotePrefix="0" xfId="0">
      <alignment horizontal="left" vertical="top" wrapText="1"/>
    </xf>
    <xf numFmtId="0" fontId="0" fillId="4" borderId="1" pivotButton="0" quotePrefix="0" xfId="0"/>
    <xf numFmtId="0" fontId="5" fillId="6" borderId="1" applyAlignment="1" pivotButton="0" quotePrefix="0" xfId="0">
      <alignment horizontal="left" vertical="top" wrapText="1"/>
    </xf>
    <xf numFmtId="0" fontId="13" fillId="6" borderId="1" applyAlignment="1" pivotButton="0" quotePrefix="0" xfId="0">
      <alignment horizontal="left" vertical="top" wrapText="1"/>
    </xf>
    <xf numFmtId="0" fontId="0" fillId="6" borderId="1" pivotButton="0" quotePrefix="0" xfId="0"/>
    <xf numFmtId="0" fontId="14" fillId="0" borderId="0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right" vertical="center"/>
    </xf>
    <xf numFmtId="164" fontId="0" fillId="6" borderId="1" applyAlignment="1" pivotButton="0" quotePrefix="0" xfId="0">
      <alignment horizontal="center" vertical="center"/>
    </xf>
    <xf numFmtId="165" fontId="0" fillId="6" borderId="1" applyAlignment="1" pivotButton="0" quotePrefix="0" xfId="0">
      <alignment horizontal="right" vertical="center"/>
    </xf>
    <xf numFmtId="165" fontId="4" fillId="7" borderId="1" applyAlignment="1" pivotButton="0" quotePrefix="0" xfId="0">
      <alignment horizontal="right" vertical="center"/>
    </xf>
    <xf numFmtId="167" fontId="0" fillId="4" borderId="1" applyAlignment="1" pivotButton="0" quotePrefix="0" xfId="0">
      <alignment horizontal="right" vertical="center"/>
    </xf>
    <xf numFmtId="167" fontId="0" fillId="6" borderId="1" applyAlignment="1" pivotButton="0" quotePrefix="0" xfId="0">
      <alignment horizontal="right" vertical="center"/>
    </xf>
    <xf numFmtId="166" fontId="0" fillId="6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right" vertical="center"/>
    </xf>
    <xf numFmtId="165" fontId="9" fillId="9" borderId="1" applyAlignment="1" pivotButton="0" quotePrefix="0" xfId="0">
      <alignment horizontal="center" vertical="center"/>
    </xf>
    <xf numFmtId="165" fontId="10" fillId="9" borderId="1" applyAlignment="1" pivotButton="0" quotePrefix="0" xfId="0">
      <alignment horizontal="center" vertical="center"/>
    </xf>
    <xf numFmtId="166" fontId="12" fillId="9" borderId="1" applyAlignment="1" pivotButton="0" quotePrefix="0" xfId="0">
      <alignment horizontal="center" vertical="center"/>
    </xf>
    <xf numFmtId="165" fontId="0" fillId="0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Abziehbare Vorsteuer nach Rechnungstyp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'Auswertung'!E15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'Auswertung'!$A$16:$A$23</f>
            </numRef>
          </cat>
          <val>
            <numRef>
              <f>'Auswertung'!$E$16:$E$23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Rechnungstyp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abziehbar vs. nicht abziehbar</a:t>
            </a:r>
          </a:p>
        </rich>
      </tx>
    </title>
    <plotArea>
      <pieChart>
        <varyColors val="1"/>
        <ser>
          <idx val="0"/>
          <order val="0"/>
          <tx>
            <strRef>
              <f>'Dashboard'!B20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'Dashboard'!$A$21:$A$22</f>
            </numRef>
          </cat>
          <val>
            <numRef>
              <f>'Dashboard'!$B$21:$B$22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Vorsteuerentwicklung nach Monat 2026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'Dashboard'!B24</f>
            </strRef>
          </tx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'Dashboard'!$A$25:$A$29</f>
            </numRef>
          </cat>
          <val>
            <numRef>
              <f>'Dashboard'!$B$25:$B$29</f>
            </numRef>
          </val>
        </ser>
        <ser>
          <idx val="1"/>
          <order val="1"/>
          <tx>
            <strRef>
              <f>'Dashboard'!C24</f>
            </strRef>
          </tx>
          <spPr>
            <a:ln xmlns:a="http://schemas.openxmlformats.org/drawingml/2006/main" w="20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'Dashboard'!$A$25:$A$29</f>
            </numRef>
          </cat>
          <val>
            <numRef>
              <f>'Dashboard'!$C$25:$C$29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5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5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30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1" customWidth="1" min="2" max="2"/>
    <col width="26" customWidth="1" min="3" max="3"/>
    <col width="14" customWidth="1" min="4" max="4"/>
    <col width="9" customWidth="1" min="5" max="5"/>
    <col width="22" customWidth="1" min="6" max="6"/>
    <col width="20" customWidth="1" min="7" max="7"/>
    <col width="18" customWidth="1" min="8" max="8"/>
    <col width="11" customWidth="1" min="9" max="9"/>
    <col width="18" customWidth="1" min="10" max="10"/>
    <col width="22" customWidth="1" min="11" max="11"/>
    <col width="24" customWidth="1" min="12" max="12"/>
    <col width="26" customWidth="1" min="13" max="13"/>
    <col width="15" customWidth="1" min="14" max="14"/>
    <col width="30" customWidth="1" min="15" max="15"/>
  </cols>
  <sheetData>
    <row r="1" ht="30" customHeight="1">
      <c r="A1" s="1" t="inlineStr">
        <is>
          <t>Vorsteuerabzug – Erfassung Eingangsrechnungen 2026</t>
        </is>
      </c>
    </row>
    <row r="2" ht="22" customHeight="1">
      <c r="A2" s="2" t="inlineStr">
        <is>
          <t>Buchungsdatum</t>
        </is>
      </c>
      <c r="B2" s="2" t="inlineStr">
        <is>
          <t>Belegnr.</t>
        </is>
      </c>
      <c r="C2" s="2" t="inlineStr">
        <is>
          <t>Lieferant</t>
        </is>
      </c>
      <c r="D2" s="2" t="inlineStr">
        <is>
          <t>Ort</t>
        </is>
      </c>
      <c r="E2" s="2" t="inlineStr">
        <is>
          <t>Kanton</t>
        </is>
      </c>
      <c r="F2" s="2" t="inlineStr">
        <is>
          <t>UID-Nummer</t>
        </is>
      </c>
      <c r="G2" s="2" t="inlineStr">
        <is>
          <t>Rechnungstyp</t>
        </is>
      </c>
      <c r="H2" s="2" t="inlineStr">
        <is>
          <t>Nettobetrag CHF</t>
        </is>
      </c>
      <c r="I2" s="2" t="inlineStr">
        <is>
          <t>MWST-Satz</t>
        </is>
      </c>
      <c r="J2" s="2" t="inlineStr">
        <is>
          <t>MWST-Betrag CHF</t>
        </is>
      </c>
      <c r="K2" s="2" t="inlineStr">
        <is>
          <t>Vorsteuer abziehbar?</t>
        </is>
      </c>
      <c r="L2" s="2" t="inlineStr">
        <is>
          <t>Abziehbare Vorsteuer CHF</t>
        </is>
      </c>
      <c r="M2" s="2" t="inlineStr">
        <is>
          <t>Nicht abzugsfähige MWST CHF</t>
        </is>
      </c>
      <c r="N2" s="2" t="inlineStr">
        <is>
          <t>Zahlungsstatus</t>
        </is>
      </c>
      <c r="O2" s="2" t="inlineStr">
        <is>
          <t>Bemerkung</t>
        </is>
      </c>
    </row>
    <row r="3">
      <c r="A3" s="45" t="n">
        <v>46034</v>
      </c>
      <c r="B3" s="4" t="inlineStr">
        <is>
          <t>RE-2026-001</t>
        </is>
      </c>
      <c r="C3" s="5" t="inlineStr">
        <is>
          <t>Büroshop Zürich AG</t>
        </is>
      </c>
      <c r="D3" s="5" t="inlineStr">
        <is>
          <t>Zürich</t>
        </is>
      </c>
      <c r="E3" s="4" t="inlineStr">
        <is>
          <t>ZH</t>
        </is>
      </c>
      <c r="F3" s="5" t="inlineStr">
        <is>
          <t>CHE-123.456.789 MWST</t>
        </is>
      </c>
      <c r="G3" s="5" t="inlineStr">
        <is>
          <t>Bürobedarf</t>
        </is>
      </c>
      <c r="H3" s="46" t="n">
        <v>1240</v>
      </c>
      <c r="I3" s="47" t="n">
        <v>0.081</v>
      </c>
      <c r="J3" s="48">
        <f>H3*I3</f>
        <v/>
      </c>
      <c r="K3" s="9" t="inlineStr">
        <is>
          <t>Ja</t>
        </is>
      </c>
      <c r="L3" s="48">
        <f>IF(K3="Ja",J3,0)</f>
        <v/>
      </c>
      <c r="M3" s="48">
        <f>IF(K3="Nein",J3,0)</f>
        <v/>
      </c>
      <c r="N3" s="9" t="inlineStr">
        <is>
          <t>Offen</t>
        </is>
      </c>
      <c r="O3" s="5" t="inlineStr"/>
    </row>
    <row r="4">
      <c r="A4" s="49" t="n">
        <v>46047</v>
      </c>
      <c r="B4" s="11" t="inlineStr">
        <is>
          <t>RE-2026-002</t>
        </is>
      </c>
      <c r="C4" s="12" t="inlineStr">
        <is>
          <t>IT Services Bern GmbH</t>
        </is>
      </c>
      <c r="D4" s="12" t="inlineStr">
        <is>
          <t>Bern</t>
        </is>
      </c>
      <c r="E4" s="11" t="inlineStr">
        <is>
          <t>BE</t>
        </is>
      </c>
      <c r="F4" s="12" t="inlineStr">
        <is>
          <t>CHE-987.654.321 MWST</t>
        </is>
      </c>
      <c r="G4" s="12" t="inlineStr">
        <is>
          <t>IT-Services</t>
        </is>
      </c>
      <c r="H4" s="46" t="n">
        <v>2850</v>
      </c>
      <c r="I4" s="47" t="n">
        <v>0.081</v>
      </c>
      <c r="J4" s="50">
        <f>H4*I4</f>
        <v/>
      </c>
      <c r="K4" s="9" t="inlineStr">
        <is>
          <t>Ja</t>
        </is>
      </c>
      <c r="L4" s="50">
        <f>IF(K4="Ja",J4,0)</f>
        <v/>
      </c>
      <c r="M4" s="50">
        <f>IF(K4="Nein",J4,0)</f>
        <v/>
      </c>
      <c r="N4" s="9" t="inlineStr">
        <is>
          <t>Bezahlt</t>
        </is>
      </c>
      <c r="O4" s="12" t="inlineStr">
        <is>
          <t>Server-Lizenzen 2026</t>
        </is>
      </c>
    </row>
    <row r="5">
      <c r="A5" s="45" t="n">
        <v>46056</v>
      </c>
      <c r="B5" s="4" t="inlineStr">
        <is>
          <t>RE-2026-003</t>
        </is>
      </c>
      <c r="C5" s="5" t="inlineStr">
        <is>
          <t>Druckerei Basel</t>
        </is>
      </c>
      <c r="D5" s="5" t="inlineStr">
        <is>
          <t>Basel</t>
        </is>
      </c>
      <c r="E5" s="4" t="inlineStr">
        <is>
          <t>BS</t>
        </is>
      </c>
      <c r="F5" s="5" t="inlineStr">
        <is>
          <t>CHE-112.233.445 MWST</t>
        </is>
      </c>
      <c r="G5" s="5" t="inlineStr">
        <is>
          <t>Werbung</t>
        </is>
      </c>
      <c r="H5" s="46" t="n">
        <v>780</v>
      </c>
      <c r="I5" s="47" t="n">
        <v>0.081</v>
      </c>
      <c r="J5" s="48">
        <f>H5*I5</f>
        <v/>
      </c>
      <c r="K5" s="9" t="inlineStr">
        <is>
          <t>Ja</t>
        </is>
      </c>
      <c r="L5" s="48">
        <f>IF(K5="Ja",J5,0)</f>
        <v/>
      </c>
      <c r="M5" s="48">
        <f>IF(K5="Nein",J5,0)</f>
        <v/>
      </c>
      <c r="N5" s="9" t="inlineStr">
        <is>
          <t>Bezahlt</t>
        </is>
      </c>
      <c r="O5" s="5" t="inlineStr">
        <is>
          <t>Flyer Q1 2026</t>
        </is>
      </c>
    </row>
    <row r="6">
      <c r="A6" s="49" t="n">
        <v>46071</v>
      </c>
      <c r="B6" s="11" t="inlineStr">
        <is>
          <t>RE-2026-004</t>
        </is>
      </c>
      <c r="C6" s="12" t="inlineStr">
        <is>
          <t>Atelier Luzern</t>
        </is>
      </c>
      <c r="D6" s="12" t="inlineStr">
        <is>
          <t>Luzern</t>
        </is>
      </c>
      <c r="E6" s="11" t="inlineStr">
        <is>
          <t>LU</t>
        </is>
      </c>
      <c r="F6" s="12" t="inlineStr">
        <is>
          <t>CHE-556.677.889 MWST</t>
        </is>
      </c>
      <c r="G6" s="12" t="inlineStr">
        <is>
          <t>Weiterbildung</t>
        </is>
      </c>
      <c r="H6" s="46" t="n">
        <v>1950</v>
      </c>
      <c r="I6" s="47" t="n">
        <v>0.026</v>
      </c>
      <c r="J6" s="50">
        <f>H6*I6</f>
        <v/>
      </c>
      <c r="K6" s="9" t="inlineStr">
        <is>
          <t>Ja</t>
        </is>
      </c>
      <c r="L6" s="50">
        <f>IF(K6="Ja",J6,0)</f>
        <v/>
      </c>
      <c r="M6" s="50">
        <f>IF(K6="Nein",J6,0)</f>
        <v/>
      </c>
      <c r="N6" s="9" t="inlineStr">
        <is>
          <t>Offen</t>
        </is>
      </c>
      <c r="O6" s="12" t="inlineStr">
        <is>
          <t>Fachbücher (Sondersatz 2.6%)</t>
        </is>
      </c>
    </row>
    <row r="7">
      <c r="A7" s="45" t="n">
        <v>46088</v>
      </c>
      <c r="B7" s="4" t="inlineStr">
        <is>
          <t>RE-2026-005</t>
        </is>
      </c>
      <c r="C7" s="5" t="inlineStr">
        <is>
          <t>Marketing Genf SA</t>
        </is>
      </c>
      <c r="D7" s="5" t="inlineStr">
        <is>
          <t>Genf</t>
        </is>
      </c>
      <c r="E7" s="4" t="inlineStr">
        <is>
          <t>GE</t>
        </is>
      </c>
      <c r="F7" s="5" t="inlineStr">
        <is>
          <t>CHE-334.455.667 MWST</t>
        </is>
      </c>
      <c r="G7" s="5" t="inlineStr">
        <is>
          <t>Werbung</t>
        </is>
      </c>
      <c r="H7" s="46" t="n">
        <v>3400</v>
      </c>
      <c r="I7" s="47" t="n">
        <v>0.081</v>
      </c>
      <c r="J7" s="48">
        <f>H7*I7</f>
        <v/>
      </c>
      <c r="K7" s="9" t="inlineStr">
        <is>
          <t>Ja</t>
        </is>
      </c>
      <c r="L7" s="48">
        <f>IF(K7="Ja",J7,0)</f>
        <v/>
      </c>
      <c r="M7" s="48">
        <f>IF(K7="Nein",J7,0)</f>
        <v/>
      </c>
      <c r="N7" s="9" t="inlineStr">
        <is>
          <t>Bezahlt</t>
        </is>
      </c>
      <c r="O7" s="5" t="inlineStr">
        <is>
          <t>Kampagne März 2026</t>
        </is>
      </c>
    </row>
    <row r="8">
      <c r="A8" s="49" t="n">
        <v>46103</v>
      </c>
      <c r="B8" s="11" t="inlineStr">
        <is>
          <t>RE-2026-006</t>
        </is>
      </c>
      <c r="C8" s="12" t="inlineStr">
        <is>
          <t>Fahrdienste Lausanne</t>
        </is>
      </c>
      <c r="D8" s="12" t="inlineStr">
        <is>
          <t>Lausanne</t>
        </is>
      </c>
      <c r="E8" s="11" t="inlineStr">
        <is>
          <t>VD</t>
        </is>
      </c>
      <c r="F8" s="12" t="inlineStr">
        <is>
          <t>CHE-778.899.001 MWST</t>
        </is>
      </c>
      <c r="G8" s="12" t="inlineStr">
        <is>
          <t>Fahrzeugkosten</t>
        </is>
      </c>
      <c r="H8" s="46" t="n">
        <v>620</v>
      </c>
      <c r="I8" s="47" t="n">
        <v>0.081</v>
      </c>
      <c r="J8" s="50">
        <f>H8*I8</f>
        <v/>
      </c>
      <c r="K8" s="9" t="inlineStr">
        <is>
          <t>Ja</t>
        </is>
      </c>
      <c r="L8" s="50">
        <f>IF(K8="Ja",J8,0)</f>
        <v/>
      </c>
      <c r="M8" s="50">
        <f>IF(K8="Nein",J8,0)</f>
        <v/>
      </c>
      <c r="N8" s="9" t="inlineStr">
        <is>
          <t>Offen</t>
        </is>
      </c>
      <c r="O8" s="12" t="inlineStr">
        <is>
          <t>Geschäftsfahrten</t>
        </is>
      </c>
    </row>
    <row r="9">
      <c r="A9" s="45" t="n">
        <v>46121</v>
      </c>
      <c r="B9" s="4" t="inlineStr">
        <is>
          <t>RE-2026-007</t>
        </is>
      </c>
      <c r="C9" s="5" t="inlineStr">
        <is>
          <t>Weiterbildung SG GmbH</t>
        </is>
      </c>
      <c r="D9" s="5" t="inlineStr">
        <is>
          <t>St. Gallen</t>
        </is>
      </c>
      <c r="E9" s="4" t="inlineStr">
        <is>
          <t>SG</t>
        </is>
      </c>
      <c r="F9" s="5" t="inlineStr">
        <is>
          <t>CHE-909.818.171 MWST</t>
        </is>
      </c>
      <c r="G9" s="5" t="inlineStr">
        <is>
          <t>Weiterbildung</t>
        </is>
      </c>
      <c r="H9" s="46" t="n">
        <v>1100</v>
      </c>
      <c r="I9" s="47" t="n">
        <v>0.081</v>
      </c>
      <c r="J9" s="48">
        <f>H9*I9</f>
        <v/>
      </c>
      <c r="K9" s="9" t="inlineStr">
        <is>
          <t>Ja</t>
        </is>
      </c>
      <c r="L9" s="48">
        <f>IF(K9="Ja",J9,0)</f>
        <v/>
      </c>
      <c r="M9" s="48">
        <f>IF(K9="Nein",J9,0)</f>
        <v/>
      </c>
      <c r="N9" s="9" t="inlineStr">
        <is>
          <t>Bezahlt</t>
        </is>
      </c>
      <c r="O9" s="5" t="inlineStr">
        <is>
          <t>Seminar April 2026</t>
        </is>
      </c>
    </row>
    <row r="10">
      <c r="A10" s="49" t="n">
        <v>46139</v>
      </c>
      <c r="B10" s="11" t="inlineStr">
        <is>
          <t>RE-2026-008</t>
        </is>
      </c>
      <c r="C10" s="12" t="inlineStr">
        <is>
          <t>Telekom Winterthur AG</t>
        </is>
      </c>
      <c r="D10" s="12" t="inlineStr">
        <is>
          <t>Winterthur</t>
        </is>
      </c>
      <c r="E10" s="11" t="inlineStr">
        <is>
          <t>ZH</t>
        </is>
      </c>
      <c r="F10" s="12" t="inlineStr">
        <is>
          <t>CHE-121.314.151 MWST</t>
        </is>
      </c>
      <c r="G10" s="12" t="inlineStr">
        <is>
          <t>Telekommunikation</t>
        </is>
      </c>
      <c r="H10" s="46" t="n">
        <v>540</v>
      </c>
      <c r="I10" s="47" t="n">
        <v>0.081</v>
      </c>
      <c r="J10" s="50">
        <f>H10*I10</f>
        <v/>
      </c>
      <c r="K10" s="9" t="inlineStr">
        <is>
          <t>Ja</t>
        </is>
      </c>
      <c r="L10" s="50">
        <f>IF(K10="Ja",J10,0)</f>
        <v/>
      </c>
      <c r="M10" s="50">
        <f>IF(K10="Nein",J10,0)</f>
        <v/>
      </c>
      <c r="N10" s="9" t="inlineStr">
        <is>
          <t>Bezahlt</t>
        </is>
      </c>
      <c r="O10" s="12" t="inlineStr">
        <is>
          <t>Mobilabo April</t>
        </is>
      </c>
    </row>
    <row r="11">
      <c r="A11" s="45" t="n">
        <v>46157</v>
      </c>
      <c r="B11" s="4" t="inlineStr">
        <is>
          <t>RE-2026-009</t>
        </is>
      </c>
      <c r="C11" s="5" t="inlineStr">
        <is>
          <t>Bewirtung Biel GmbH</t>
        </is>
      </c>
      <c r="D11" s="5" t="inlineStr">
        <is>
          <t>Biel</t>
        </is>
      </c>
      <c r="E11" s="4" t="inlineStr">
        <is>
          <t>BE</t>
        </is>
      </c>
      <c r="F11" s="5" t="inlineStr">
        <is>
          <t>CHE-161.718.192 MWST</t>
        </is>
      </c>
      <c r="G11" s="5" t="inlineStr">
        <is>
          <t>Bewirtung</t>
        </is>
      </c>
      <c r="H11" s="46" t="n">
        <v>260</v>
      </c>
      <c r="I11" s="47" t="n">
        <v>0.081</v>
      </c>
      <c r="J11" s="48">
        <f>H11*I11</f>
        <v/>
      </c>
      <c r="K11" s="9" t="inlineStr">
        <is>
          <t>Nein</t>
        </is>
      </c>
      <c r="L11" s="48">
        <f>IF(K11="Ja",J11,0)</f>
        <v/>
      </c>
      <c r="M11" s="48">
        <f>IF(K11="Nein",J11,0)</f>
        <v/>
      </c>
      <c r="N11" s="9" t="inlineStr">
        <is>
          <t>Bezahlt</t>
        </is>
      </c>
      <c r="O11" s="5" t="inlineStr">
        <is>
          <t>Kundenessen – nicht abzugsfähig</t>
        </is>
      </c>
    </row>
    <row r="12">
      <c r="A12" s="49" t="n">
        <v>46170</v>
      </c>
      <c r="B12" s="11" t="inlineStr">
        <is>
          <t>RE-2026-010</t>
        </is>
      </c>
      <c r="C12" s="12" t="inlineStr">
        <is>
          <t>Miete Büro Lugano SA</t>
        </is>
      </c>
      <c r="D12" s="12" t="inlineStr">
        <is>
          <t>Lugano</t>
        </is>
      </c>
      <c r="E12" s="11" t="inlineStr">
        <is>
          <t>TI</t>
        </is>
      </c>
      <c r="F12" s="12" t="inlineStr">
        <is>
          <t>CHE-202.122.232 MWST</t>
        </is>
      </c>
      <c r="G12" s="12" t="inlineStr">
        <is>
          <t>Miete</t>
        </is>
      </c>
      <c r="H12" s="46" t="n">
        <v>4800</v>
      </c>
      <c r="I12" s="47" t="n">
        <v>0.081</v>
      </c>
      <c r="J12" s="50">
        <f>H12*I12</f>
        <v/>
      </c>
      <c r="K12" s="9" t="inlineStr">
        <is>
          <t>Ja</t>
        </is>
      </c>
      <c r="L12" s="50">
        <f>IF(K12="Ja",J12,0)</f>
        <v/>
      </c>
      <c r="M12" s="50">
        <f>IF(K12="Nein",J12,0)</f>
        <v/>
      </c>
      <c r="N12" s="9" t="inlineStr">
        <is>
          <t>Offen</t>
        </is>
      </c>
      <c r="O12" s="12" t="inlineStr">
        <is>
          <t>Büromiete Mai 2026</t>
        </is>
      </c>
    </row>
    <row r="13">
      <c r="A13" s="14" t="inlineStr">
        <is>
          <t>TOTAL</t>
        </is>
      </c>
      <c r="B13" s="15" t="n"/>
      <c r="C13" s="15" t="n"/>
      <c r="D13" s="15" t="n"/>
      <c r="E13" s="15" t="n"/>
      <c r="F13" s="15" t="n"/>
      <c r="G13" s="15" t="n"/>
      <c r="H13" s="51">
        <f>SUM(H3:H12)</f>
        <v/>
      </c>
      <c r="I13" s="15" t="n"/>
      <c r="J13" s="51">
        <f>SUM(J3:J12)</f>
        <v/>
      </c>
      <c r="K13" s="15" t="n"/>
      <c r="L13" s="51">
        <f>SUM(L3:L12)</f>
        <v/>
      </c>
      <c r="M13" s="51">
        <f>SUM(M3:M12)</f>
        <v/>
      </c>
      <c r="N13" s="15" t="n"/>
      <c r="O13" s="15" t="n"/>
    </row>
  </sheetData>
  <autoFilter ref="A2:O12"/>
  <mergeCells count="1">
    <mergeCell ref="A1:O1"/>
  </mergeCells>
  <conditionalFormatting sqref="K3:K12">
    <cfRule type="expression" priority="1" dxfId="0" stopIfTrue="1">
      <formula>K3="Ja"</formula>
    </cfRule>
    <cfRule type="expression" priority="2" dxfId="1" stopIfTrue="1">
      <formula>K3="Nein"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22" customWidth="1" min="2" max="2"/>
  </cols>
  <sheetData>
    <row r="1" ht="30" customHeight="1">
      <c r="A1" s="1" t="inlineStr">
        <is>
          <t>Auswertung Vorsteuerabzug 2026</t>
        </is>
      </c>
    </row>
    <row r="2">
      <c r="A2" s="2" t="inlineStr">
        <is>
          <t>Kennzahl</t>
        </is>
      </c>
      <c r="B2" s="2" t="inlineStr">
        <is>
          <t>Wert</t>
        </is>
      </c>
    </row>
    <row r="3">
      <c r="A3" s="17" t="inlineStr">
        <is>
          <t>Total Nettobetrag CHF</t>
        </is>
      </c>
      <c r="B3" s="48">
        <f>Erfassung!H13</f>
        <v/>
      </c>
    </row>
    <row r="4">
      <c r="A4" s="18" t="inlineStr">
        <is>
          <t>Total MWST-Betrag CHF</t>
        </is>
      </c>
      <c r="B4" s="50">
        <f>Erfassung!J13</f>
        <v/>
      </c>
    </row>
    <row r="5">
      <c r="A5" s="17" t="inlineStr">
        <is>
          <t>Total abziehbare Vorsteuer CHF</t>
        </is>
      </c>
      <c r="B5" s="48">
        <f>Erfassung!L13</f>
        <v/>
      </c>
    </row>
    <row r="6">
      <c r="A6" s="18" t="inlineStr">
        <is>
          <t>Total nicht abzugsfähige MWST CHF</t>
        </is>
      </c>
      <c r="B6" s="50">
        <f>Erfassung!M13</f>
        <v/>
      </c>
    </row>
    <row r="7">
      <c r="A7" s="17" t="inlineStr">
        <is>
          <t>Anzahl Belege Total</t>
        </is>
      </c>
      <c r="B7" s="52">
        <f>COUNTA(Erfassung!B3:B12)</f>
        <v/>
      </c>
    </row>
    <row r="8">
      <c r="A8" s="18" t="inlineStr">
        <is>
          <t>Anzahl abziehbare Belege</t>
        </is>
      </c>
      <c r="B8" s="53">
        <f>COUNTIF(Erfassung!K3:K12,"Ja")</f>
        <v/>
      </c>
    </row>
    <row r="9">
      <c r="A9" s="17" t="inlineStr">
        <is>
          <t>Anzahl nicht abzugsfähige Belege</t>
        </is>
      </c>
      <c r="B9" s="52">
        <f>COUNTIF(Erfassung!K3:K12,"Nein")</f>
        <v/>
      </c>
    </row>
    <row r="10">
      <c r="A10" s="18" t="inlineStr">
        <is>
          <t>Durchschn. MWST-Satz</t>
        </is>
      </c>
      <c r="B10" s="54">
        <f>AVERAGE(Erfassung!I3:I12)</f>
        <v/>
      </c>
    </row>
    <row r="11">
      <c r="A11" s="17" t="inlineStr">
        <is>
          <t>Anteil abziehbare Vorsteuer %</t>
        </is>
      </c>
      <c r="B11" s="55">
        <f>IFERROR(Erfassung!L13/Erfassung!J13,0)</f>
        <v/>
      </c>
    </row>
    <row r="12">
      <c r="A12" s="18" t="inlineStr">
        <is>
          <t>Anzahl offene Belege</t>
        </is>
      </c>
      <c r="B12" s="54">
        <f>COUNTIF(Erfassung!N3:N12,"Offen")</f>
        <v/>
      </c>
    </row>
    <row r="13"/>
    <row r="14">
      <c r="A14" s="23" t="inlineStr">
        <is>
          <t>Auswertung nach Rechnungstyp</t>
        </is>
      </c>
      <c r="B14" s="24" t="n"/>
      <c r="C14" s="24" t="n"/>
      <c r="D14" s="24" t="n"/>
      <c r="E14" s="24" t="n"/>
      <c r="F14" s="24" t="n"/>
    </row>
    <row r="15">
      <c r="A15" s="2" t="inlineStr">
        <is>
          <t>Rechnungstyp</t>
        </is>
      </c>
      <c r="B15" s="2" t="inlineStr">
        <is>
          <t>Anzahl</t>
        </is>
      </c>
      <c r="C15" s="2" t="inlineStr">
        <is>
          <t>Nettobetrag CHF</t>
        </is>
      </c>
      <c r="D15" s="2" t="inlineStr">
        <is>
          <t>MWST-Betrag CHF</t>
        </is>
      </c>
      <c r="E15" s="2" t="inlineStr">
        <is>
          <t>Abziehbare Vorsteuer CHF</t>
        </is>
      </c>
    </row>
    <row r="16">
      <c r="A16" s="12" t="inlineStr">
        <is>
          <t>Bürobedarf</t>
        </is>
      </c>
      <c r="B16" s="11">
        <f>COUNTIF(Erfassung!G$3:G$12,A16)</f>
        <v/>
      </c>
      <c r="C16" s="50">
        <f>IFERROR(SUMIF(Erfassung!G$3:G$12,A16,Erfassung!H$3:H$12),0)</f>
        <v/>
      </c>
      <c r="D16" s="50">
        <f>IFERROR(SUMIF(Erfassung!G$3:G$12,A16,Erfassung!J$3:J$12),0)</f>
        <v/>
      </c>
      <c r="E16" s="50">
        <f>IFERROR(SUMIF(Erfassung!G$3:G$12,A16,Erfassung!L$3:L$12),0)</f>
        <v/>
      </c>
    </row>
    <row r="17">
      <c r="A17" s="5" t="inlineStr">
        <is>
          <t>IT-Services</t>
        </is>
      </c>
      <c r="B17" s="4">
        <f>COUNTIF(Erfassung!G$3:G$12,A17)</f>
        <v/>
      </c>
      <c r="C17" s="48">
        <f>IFERROR(SUMIF(Erfassung!G$3:G$12,A17,Erfassung!H$3:H$12),0)</f>
        <v/>
      </c>
      <c r="D17" s="48">
        <f>IFERROR(SUMIF(Erfassung!G$3:G$12,A17,Erfassung!J$3:J$12),0)</f>
        <v/>
      </c>
      <c r="E17" s="48">
        <f>IFERROR(SUMIF(Erfassung!G$3:G$12,A17,Erfassung!L$3:L$12),0)</f>
        <v/>
      </c>
    </row>
    <row r="18">
      <c r="A18" s="12" t="inlineStr">
        <is>
          <t>Werbung</t>
        </is>
      </c>
      <c r="B18" s="11">
        <f>COUNTIF(Erfassung!G$3:G$12,A18)</f>
        <v/>
      </c>
      <c r="C18" s="50">
        <f>IFERROR(SUMIF(Erfassung!G$3:G$12,A18,Erfassung!H$3:H$12),0)</f>
        <v/>
      </c>
      <c r="D18" s="50">
        <f>IFERROR(SUMIF(Erfassung!G$3:G$12,A18,Erfassung!J$3:J$12),0)</f>
        <v/>
      </c>
      <c r="E18" s="50">
        <f>IFERROR(SUMIF(Erfassung!G$3:G$12,A18,Erfassung!L$3:L$12),0)</f>
        <v/>
      </c>
    </row>
    <row r="19">
      <c r="A19" s="5" t="inlineStr">
        <is>
          <t>Weiterbildung</t>
        </is>
      </c>
      <c r="B19" s="4">
        <f>COUNTIF(Erfassung!G$3:G$12,A19)</f>
        <v/>
      </c>
      <c r="C19" s="48">
        <f>IFERROR(SUMIF(Erfassung!G$3:G$12,A19,Erfassung!H$3:H$12),0)</f>
        <v/>
      </c>
      <c r="D19" s="48">
        <f>IFERROR(SUMIF(Erfassung!G$3:G$12,A19,Erfassung!J$3:J$12),0)</f>
        <v/>
      </c>
      <c r="E19" s="48">
        <f>IFERROR(SUMIF(Erfassung!G$3:G$12,A19,Erfassung!L$3:L$12),0)</f>
        <v/>
      </c>
    </row>
    <row r="20">
      <c r="A20" s="12" t="inlineStr">
        <is>
          <t>Fahrzeugkosten</t>
        </is>
      </c>
      <c r="B20" s="11">
        <f>COUNTIF(Erfassung!G$3:G$12,A20)</f>
        <v/>
      </c>
      <c r="C20" s="50">
        <f>IFERROR(SUMIF(Erfassung!G$3:G$12,A20,Erfassung!H$3:H$12),0)</f>
        <v/>
      </c>
      <c r="D20" s="50">
        <f>IFERROR(SUMIF(Erfassung!G$3:G$12,A20,Erfassung!J$3:J$12),0)</f>
        <v/>
      </c>
      <c r="E20" s="50">
        <f>IFERROR(SUMIF(Erfassung!G$3:G$12,A20,Erfassung!L$3:L$12),0)</f>
        <v/>
      </c>
    </row>
    <row r="21">
      <c r="A21" s="5" t="inlineStr">
        <is>
          <t>Bewirtung</t>
        </is>
      </c>
      <c r="B21" s="4">
        <f>COUNTIF(Erfassung!G$3:G$12,A21)</f>
        <v/>
      </c>
      <c r="C21" s="48">
        <f>IFERROR(SUMIF(Erfassung!G$3:G$12,A21,Erfassung!H$3:H$12),0)</f>
        <v/>
      </c>
      <c r="D21" s="48">
        <f>IFERROR(SUMIF(Erfassung!G$3:G$12,A21,Erfassung!J$3:J$12),0)</f>
        <v/>
      </c>
      <c r="E21" s="48">
        <f>IFERROR(SUMIF(Erfassung!G$3:G$12,A21,Erfassung!L$3:L$12),0)</f>
        <v/>
      </c>
    </row>
    <row r="22">
      <c r="A22" s="12" t="inlineStr">
        <is>
          <t>Telekommunikation</t>
        </is>
      </c>
      <c r="B22" s="11">
        <f>COUNTIF(Erfassung!G$3:G$12,A22)</f>
        <v/>
      </c>
      <c r="C22" s="50">
        <f>IFERROR(SUMIF(Erfassung!G$3:G$12,A22,Erfassung!H$3:H$12),0)</f>
        <v/>
      </c>
      <c r="D22" s="50">
        <f>IFERROR(SUMIF(Erfassung!G$3:G$12,A22,Erfassung!J$3:J$12),0)</f>
        <v/>
      </c>
      <c r="E22" s="50">
        <f>IFERROR(SUMIF(Erfassung!G$3:G$12,A22,Erfassung!L$3:L$12),0)</f>
        <v/>
      </c>
    </row>
    <row r="23">
      <c r="A23" s="5" t="inlineStr">
        <is>
          <t>Miete</t>
        </is>
      </c>
      <c r="B23" s="4">
        <f>COUNTIF(Erfassung!G$3:G$12,A23)</f>
        <v/>
      </c>
      <c r="C23" s="48">
        <f>IFERROR(SUMIF(Erfassung!G$3:G$12,A23,Erfassung!H$3:H$12),0)</f>
        <v/>
      </c>
      <c r="D23" s="48">
        <f>IFERROR(SUMIF(Erfassung!G$3:G$12,A23,Erfassung!J$3:J$12),0)</f>
        <v/>
      </c>
      <c r="E23" s="48">
        <f>IFERROR(SUMIF(Erfassung!G$3:G$12,A23,Erfassung!L$3:L$12),0)</f>
        <v/>
      </c>
    </row>
    <row r="24">
      <c r="A24" s="15" t="inlineStr">
        <is>
          <t>Total</t>
        </is>
      </c>
      <c r="B24" s="25">
        <f>SUM(B16:B23)</f>
        <v/>
      </c>
      <c r="C24" s="51">
        <f>SUM(C16:C23)</f>
        <v/>
      </c>
      <c r="D24" s="51">
        <f>SUM(D16:D23)</f>
        <v/>
      </c>
      <c r="E24" s="51">
        <f>SUM(E16:E23)</f>
        <v/>
      </c>
    </row>
    <row r="25"/>
    <row r="26">
      <c r="A26" s="23" t="inlineStr">
        <is>
          <t>Auswertung nach Kanton</t>
        </is>
      </c>
      <c r="B26" s="24" t="n"/>
      <c r="C26" s="24" t="n"/>
      <c r="D26" s="24" t="n"/>
    </row>
    <row r="27">
      <c r="A27" s="2" t="inlineStr">
        <is>
          <t>Kanton</t>
        </is>
      </c>
      <c r="B27" s="2" t="inlineStr">
        <is>
          <t>Anzahl Belege</t>
        </is>
      </c>
      <c r="C27" s="2" t="inlineStr">
        <is>
          <t>Nettobetrag CHF</t>
        </is>
      </c>
      <c r="D27" s="2" t="inlineStr">
        <is>
          <t>Abziehbare Vorsteuer CHF</t>
        </is>
      </c>
    </row>
    <row r="28">
      <c r="A28" s="11" t="inlineStr">
        <is>
          <t>ZH</t>
        </is>
      </c>
      <c r="B28" s="11">
        <f>COUNTIF(Erfassung!E$3:E$12,A28)</f>
        <v/>
      </c>
      <c r="C28" s="50">
        <f>IFERROR(SUMIF(Erfassung!E$3:E$12,A28,Erfassung!H$3:H$12),0)</f>
        <v/>
      </c>
      <c r="D28" s="50">
        <f>IFERROR(SUMIF(Erfassung!E$3:E$12,A28,Erfassung!L$3:L$12),0)</f>
        <v/>
      </c>
    </row>
    <row r="29">
      <c r="A29" s="4" t="inlineStr">
        <is>
          <t>BE</t>
        </is>
      </c>
      <c r="B29" s="4">
        <f>COUNTIF(Erfassung!E$3:E$12,A29)</f>
        <v/>
      </c>
      <c r="C29" s="48">
        <f>IFERROR(SUMIF(Erfassung!E$3:E$12,A29,Erfassung!H$3:H$12),0)</f>
        <v/>
      </c>
      <c r="D29" s="48">
        <f>IFERROR(SUMIF(Erfassung!E$3:E$12,A29,Erfassung!L$3:L$12),0)</f>
        <v/>
      </c>
    </row>
    <row r="30">
      <c r="A30" s="11" t="inlineStr">
        <is>
          <t>BS</t>
        </is>
      </c>
      <c r="B30" s="11">
        <f>COUNTIF(Erfassung!E$3:E$12,A30)</f>
        <v/>
      </c>
      <c r="C30" s="50">
        <f>IFERROR(SUMIF(Erfassung!E$3:E$12,A30,Erfassung!H$3:H$12),0)</f>
        <v/>
      </c>
      <c r="D30" s="50">
        <f>IFERROR(SUMIF(Erfassung!E$3:E$12,A30,Erfassung!L$3:L$12),0)</f>
        <v/>
      </c>
    </row>
    <row r="31">
      <c r="A31" s="4" t="inlineStr">
        <is>
          <t>LU</t>
        </is>
      </c>
      <c r="B31" s="4">
        <f>COUNTIF(Erfassung!E$3:E$12,A31)</f>
        <v/>
      </c>
      <c r="C31" s="48">
        <f>IFERROR(SUMIF(Erfassung!E$3:E$12,A31,Erfassung!H$3:H$12),0)</f>
        <v/>
      </c>
      <c r="D31" s="48">
        <f>IFERROR(SUMIF(Erfassung!E$3:E$12,A31,Erfassung!L$3:L$12),0)</f>
        <v/>
      </c>
    </row>
    <row r="32">
      <c r="A32" s="11" t="inlineStr">
        <is>
          <t>GE</t>
        </is>
      </c>
      <c r="B32" s="11">
        <f>COUNTIF(Erfassung!E$3:E$12,A32)</f>
        <v/>
      </c>
      <c r="C32" s="50">
        <f>IFERROR(SUMIF(Erfassung!E$3:E$12,A32,Erfassung!H$3:H$12),0)</f>
        <v/>
      </c>
      <c r="D32" s="50">
        <f>IFERROR(SUMIF(Erfassung!E$3:E$12,A32,Erfassung!L$3:L$12),0)</f>
        <v/>
      </c>
    </row>
    <row r="33">
      <c r="A33" s="4" t="inlineStr">
        <is>
          <t>VD</t>
        </is>
      </c>
      <c r="B33" s="4">
        <f>COUNTIF(Erfassung!E$3:E$12,A33)</f>
        <v/>
      </c>
      <c r="C33" s="48">
        <f>IFERROR(SUMIF(Erfassung!E$3:E$12,A33,Erfassung!H$3:H$12),0)</f>
        <v/>
      </c>
      <c r="D33" s="48">
        <f>IFERROR(SUMIF(Erfassung!E$3:E$12,A33,Erfassung!L$3:L$12),0)</f>
        <v/>
      </c>
    </row>
    <row r="34">
      <c r="A34" s="11" t="inlineStr">
        <is>
          <t>SG</t>
        </is>
      </c>
      <c r="B34" s="11">
        <f>COUNTIF(Erfassung!E$3:E$12,A34)</f>
        <v/>
      </c>
      <c r="C34" s="50">
        <f>IFERROR(SUMIF(Erfassung!E$3:E$12,A34,Erfassung!H$3:H$12),0)</f>
        <v/>
      </c>
      <c r="D34" s="50">
        <f>IFERROR(SUMIF(Erfassung!E$3:E$12,A34,Erfassung!L$3:L$12),0)</f>
        <v/>
      </c>
    </row>
    <row r="35">
      <c r="A35" s="4" t="inlineStr">
        <is>
          <t>TI</t>
        </is>
      </c>
      <c r="B35" s="4">
        <f>COUNTIF(Erfassung!E$3:E$12,A35)</f>
        <v/>
      </c>
      <c r="C35" s="48">
        <f>IFERROR(SUMIF(Erfassung!E$3:E$12,A35,Erfassung!H$3:H$12),0)</f>
        <v/>
      </c>
      <c r="D35" s="48">
        <f>IFERROR(SUMIF(Erfassung!E$3:E$12,A35,Erfassung!L$3:L$12),0)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4" customWidth="1" min="3" max="3"/>
    <col width="22" customWidth="1" min="4" max="4"/>
    <col width="18" customWidth="1" min="5" max="5"/>
    <col width="4" customWidth="1" min="6" max="6"/>
    <col width="16" customWidth="1" min="7" max="7"/>
    <col width="16" customWidth="1" min="8" max="8"/>
    <col width="4" customWidth="1" min="9" max="9"/>
    <col width="18" customWidth="1" min="10" max="10"/>
    <col width="18" customWidth="1" min="11" max="11"/>
    <col width="4" customWidth="1" min="12" max="12"/>
  </cols>
  <sheetData>
    <row r="1" ht="36" customHeight="1">
      <c r="A1" s="26" t="inlineStr">
        <is>
          <t>Dashboard – Vorsteuerabzug 2026</t>
        </is>
      </c>
    </row>
    <row r="2"/>
    <row r="3" ht="22" customHeight="1">
      <c r="A3" s="27" t="inlineStr">
        <is>
          <t>Abziehbare Vorsteuer CHF</t>
        </is>
      </c>
      <c r="D3" s="28" t="inlineStr">
        <is>
          <t>Nicht abzugsfähige MWST CHF</t>
        </is>
      </c>
      <c r="G3" s="29" t="inlineStr">
        <is>
          <t>Offene Belege</t>
        </is>
      </c>
      <c r="J3" s="30" t="inlineStr">
        <is>
          <t>Vorsteuerquote %</t>
        </is>
      </c>
    </row>
    <row r="4" ht="28" customHeight="1">
      <c r="B4" s="56">
        <f>Erfassung!L13</f>
        <v/>
      </c>
      <c r="E4" s="57">
        <f>Erfassung!M13</f>
        <v/>
      </c>
      <c r="H4" s="33">
        <f>COUNTIF(Erfassung!N3:N12,"Offen")</f>
        <v/>
      </c>
      <c r="K4" s="58">
        <f>IFERROR(Erfassung!L13/Erfassung!J13,0)</f>
        <v/>
      </c>
    </row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>
      <c r="A20" s="35" t="inlineStr">
        <is>
          <t>Kategorie</t>
        </is>
      </c>
      <c r="B20" s="35" t="inlineStr">
        <is>
          <t>CHF</t>
        </is>
      </c>
    </row>
    <row r="21">
      <c r="A21" s="36" t="inlineStr">
        <is>
          <t>Abziehbar</t>
        </is>
      </c>
      <c r="B21" s="59">
        <f>Erfassung!L13</f>
        <v/>
      </c>
    </row>
    <row r="22">
      <c r="A22" s="36" t="inlineStr">
        <is>
          <t>Nicht abziehbar</t>
        </is>
      </c>
      <c r="B22" s="59">
        <f>Erfassung!M13</f>
        <v/>
      </c>
    </row>
    <row r="23"/>
    <row r="24">
      <c r="A24" s="35" t="inlineStr">
        <is>
          <t>Monat</t>
        </is>
      </c>
      <c r="B24" s="35" t="inlineStr">
        <is>
          <t>Nettobetrag CHF</t>
        </is>
      </c>
      <c r="C24" s="35" t="inlineStr">
        <is>
          <t>Abziehbare Vorsteuer CHF</t>
        </is>
      </c>
    </row>
    <row r="25">
      <c r="A25" s="4" t="inlineStr">
        <is>
          <t>Jan 2026</t>
        </is>
      </c>
      <c r="B25" s="48">
        <f>SUMPRODUCT((MONTH(Erfassung!A3:A12)=1)*(YEAR(Erfassung!A3:A12)=2026)*Erfassung!H3:H12)</f>
        <v/>
      </c>
      <c r="C25" s="48">
        <f>SUMPRODUCT((MONTH(Erfassung!A3:A12)=1)*(YEAR(Erfassung!A3:A12)=2026)*Erfassung!L3:L12)</f>
        <v/>
      </c>
    </row>
    <row r="26">
      <c r="A26" s="11" t="inlineStr">
        <is>
          <t>Feb 2026</t>
        </is>
      </c>
      <c r="B26" s="50">
        <f>SUMPRODUCT((MONTH(Erfassung!A3:A12)=2)*(YEAR(Erfassung!A3:A12)=2026)*Erfassung!H3:H12)</f>
        <v/>
      </c>
      <c r="C26" s="50">
        <f>SUMPRODUCT((MONTH(Erfassung!A3:A12)=2)*(YEAR(Erfassung!A3:A12)=2026)*Erfassung!L3:L12)</f>
        <v/>
      </c>
    </row>
    <row r="27">
      <c r="A27" s="4" t="inlineStr">
        <is>
          <t>Mrz 2026</t>
        </is>
      </c>
      <c r="B27" s="48">
        <f>SUMPRODUCT((MONTH(Erfassung!A3:A12)=3)*(YEAR(Erfassung!A3:A12)=2026)*Erfassung!H3:H12)</f>
        <v/>
      </c>
      <c r="C27" s="48">
        <f>SUMPRODUCT((MONTH(Erfassung!A3:A12)=3)*(YEAR(Erfassung!A3:A12)=2026)*Erfassung!L3:L12)</f>
        <v/>
      </c>
    </row>
    <row r="28">
      <c r="A28" s="11" t="inlineStr">
        <is>
          <t>Apr 2026</t>
        </is>
      </c>
      <c r="B28" s="50">
        <f>SUMPRODUCT((MONTH(Erfassung!A3:A12)=4)*(YEAR(Erfassung!A3:A12)=2026)*Erfassung!H3:H12)</f>
        <v/>
      </c>
      <c r="C28" s="50">
        <f>SUMPRODUCT((MONTH(Erfassung!A3:A12)=4)*(YEAR(Erfassung!A3:A12)=2026)*Erfassung!L3:L12)</f>
        <v/>
      </c>
    </row>
    <row r="29">
      <c r="A29" s="4" t="inlineStr">
        <is>
          <t>Mai 2026</t>
        </is>
      </c>
      <c r="B29" s="48">
        <f>SUMPRODUCT((MONTH(Erfassung!A3:A12)=5)*(YEAR(Erfassung!A3:A12)=2026)*Erfassung!H3:H12)</f>
        <v/>
      </c>
      <c r="C29" s="48">
        <f>SUMPRODUCT((MONTH(Erfassung!A3:A12)=5)*(YEAR(Erfassung!A3:A12)=2026)*Erfassung!L3:L12)</f>
        <v/>
      </c>
    </row>
  </sheetData>
  <mergeCells count="1"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30" customWidth="1" min="1" max="1"/>
    <col width="70" customWidth="1" min="2" max="2"/>
    <col width="20" customWidth="1" min="3" max="3"/>
  </cols>
  <sheetData>
    <row r="1" ht="32" customHeight="1">
      <c r="A1" s="1" t="inlineStr">
        <is>
          <t>Benutzeranleitung – Vorsteuerabzug Vorlage Schweiz</t>
        </is>
      </c>
    </row>
    <row r="2" ht="20" customHeight="1">
      <c r="A2" s="23" t="inlineStr">
        <is>
          <t>ZWECK DER VORLAGE</t>
        </is>
      </c>
      <c r="B2" s="24" t="inlineStr"/>
      <c r="C2" s="24" t="inlineStr"/>
    </row>
    <row r="3" ht="30" customHeight="1">
      <c r="A3" s="38" t="inlineStr">
        <is>
          <t>Beschreibung</t>
        </is>
      </c>
      <c r="B3" s="39" t="inlineStr">
        <is>
          <t>Diese Excel-Vorlage dient der Erfassung von Eingangsrechnungen und der Berechnung des Vorsteuerabzugs gemäss dem Schweizer Mehrwertsteuergesetz (MWSTG). Geeignet für KMU, Treuhänder und Finanzverantwortliche.</t>
        </is>
      </c>
      <c r="C3" s="40" t="n"/>
    </row>
    <row r="4" ht="20" customHeight="1">
      <c r="A4" s="23" t="inlineStr">
        <is>
          <t>BLATT: ERFASSUNG</t>
        </is>
      </c>
      <c r="B4" s="24" t="inlineStr"/>
      <c r="C4" s="24" t="inlineStr"/>
    </row>
    <row r="5" ht="30" customHeight="1">
      <c r="A5" s="38" t="inlineStr">
        <is>
          <t>Buchungsdatum</t>
        </is>
      </c>
      <c r="B5" s="39" t="inlineStr">
        <is>
          <t>Datum der Rechnung im Format DD.MM.YYYY (z. B. 12.01.2026).</t>
        </is>
      </c>
      <c r="C5" s="40" t="n"/>
    </row>
    <row r="6" ht="30" customHeight="1">
      <c r="A6" s="41" t="inlineStr">
        <is>
          <t>Belegnr.</t>
        </is>
      </c>
      <c r="B6" s="42" t="inlineStr">
        <is>
          <t>Eindeutige Belegnummer zur Zuordnung in der Buchhaltung.</t>
        </is>
      </c>
      <c r="C6" s="43" t="n"/>
    </row>
    <row r="7" ht="30" customHeight="1">
      <c r="A7" s="38" t="inlineStr">
        <is>
          <t>Lieferant / Ort / Kanton</t>
        </is>
      </c>
      <c r="B7" s="39" t="inlineStr">
        <is>
          <t>Name des Lieferanten, Geschäftssitz und Kanton.</t>
        </is>
      </c>
      <c r="C7" s="40" t="n"/>
    </row>
    <row r="8" ht="30" customHeight="1">
      <c r="A8" s="41" t="inlineStr">
        <is>
          <t>UID-Nummer</t>
        </is>
      </c>
      <c r="B8" s="42" t="inlineStr">
        <is>
          <t>Unternehmens-Identifikationsnummer des Lieferanten (Format CHE-123.456.789 MWST). Nur MWST-pflichtige Lieferanten ausweisen.</t>
        </is>
      </c>
      <c r="C8" s="43" t="n"/>
    </row>
    <row r="9" ht="30" customHeight="1">
      <c r="A9" s="38" t="inlineStr">
        <is>
          <t>Rechnungstyp</t>
        </is>
      </c>
      <c r="B9" s="39" t="inlineStr">
        <is>
          <t>Kategorie der Rechnung: z. B. Bürobedarf, IT-Services, Werbung, Miete, Bewirtung etc.</t>
        </is>
      </c>
      <c r="C9" s="40" t="n"/>
    </row>
    <row r="10" ht="30" customHeight="1">
      <c r="A10" s="41" t="inlineStr">
        <is>
          <t>Nettobetrag CHF</t>
        </is>
      </c>
      <c r="B10" s="42" t="inlineStr">
        <is>
          <t>Rechnungsbetrag ohne MWST (Gelbe Felder = Eingabefelder).</t>
        </is>
      </c>
      <c r="C10" s="43" t="n"/>
    </row>
    <row r="11" ht="30" customHeight="1">
      <c r="A11" s="38" t="inlineStr">
        <is>
          <t>MWST-Satz</t>
        </is>
      </c>
      <c r="B11" s="39" t="inlineStr">
        <is>
          <t>Anzuwendender MWST-Satz: Normalsatz 8.1%, Sondersatz Beherbergung 3.8%, reduzierter Satz 2.6%.</t>
        </is>
      </c>
      <c r="C11" s="40" t="n"/>
    </row>
    <row r="12" ht="30" customHeight="1">
      <c r="A12" s="41" t="inlineStr">
        <is>
          <t>MWST-Betrag CHF</t>
        </is>
      </c>
      <c r="B12" s="42" t="inlineStr">
        <is>
          <t>Wird automatisch berechnet: Nettobetrag × MWST-Satz.</t>
        </is>
      </c>
      <c r="C12" s="43" t="n"/>
    </row>
    <row r="13" ht="30" customHeight="1">
      <c r="A13" s="38" t="inlineStr">
        <is>
          <t>Vorsteuer abziehbar?</t>
        </is>
      </c>
      <c r="B13" s="39" t="inlineStr">
        <is>
          <t>Manuell eingeben: 'Ja' oder 'Nein'. Nur bei geschäftsmässig begründetem Aufwand und vorliegender MWST-Rechnung.</t>
        </is>
      </c>
      <c r="C13" s="40" t="n"/>
    </row>
    <row r="14" ht="30" customHeight="1">
      <c r="A14" s="41" t="inlineStr">
        <is>
          <t>Abziehbare Vorsteuer</t>
        </is>
      </c>
      <c r="B14" s="42" t="inlineStr">
        <is>
          <t>Automatisch: MWST-Betrag, wenn abziehbar = Ja.</t>
        </is>
      </c>
      <c r="C14" s="43" t="n"/>
    </row>
    <row r="15" ht="30" customHeight="1">
      <c r="A15" s="38" t="inlineStr">
        <is>
          <t>Nicht abzugsfähige MWST</t>
        </is>
      </c>
      <c r="B15" s="39" t="inlineStr">
        <is>
          <t>Automatisch: MWST-Betrag, wenn abziehbar = Nein (z. B. Bewirtungskosten).</t>
        </is>
      </c>
      <c r="C15" s="40" t="n"/>
    </row>
    <row r="16" ht="30" customHeight="1">
      <c r="A16" s="41" t="inlineStr">
        <is>
          <t>Zahlungsstatus</t>
        </is>
      </c>
      <c r="B16" s="42" t="inlineStr">
        <is>
          <t>Manuell: 'Offen' oder 'Bezahlt'.</t>
        </is>
      </c>
      <c r="C16" s="43" t="n"/>
    </row>
    <row r="17" ht="20" customHeight="1">
      <c r="A17" s="23" t="inlineStr">
        <is>
          <t>BLATT: AUSWERTUNG</t>
        </is>
      </c>
      <c r="B17" s="24" t="inlineStr"/>
      <c r="C17" s="24" t="inlineStr"/>
    </row>
    <row r="18" ht="30" customHeight="1">
      <c r="A18" s="41" t="inlineStr">
        <is>
          <t>Kennzahlen</t>
        </is>
      </c>
      <c r="B18" s="42" t="inlineStr">
        <is>
          <t>Zusammenfassung aller Totals, Durchschnittswerte und Anteile. Auswertung nach Rechnungstyp und Kanton.</t>
        </is>
      </c>
      <c r="C18" s="43" t="n"/>
    </row>
    <row r="19" ht="30" customHeight="1">
      <c r="A19" s="38" t="inlineStr">
        <is>
          <t>Formeln</t>
        </is>
      </c>
      <c r="B19" s="39" t="inlineStr">
        <is>
          <t>Alle Berechnungen verweisen direkt auf das Erfassungsblatt. Bei neuen Belegen werden die Auswertungen automatisch aktualisiert.</t>
        </is>
      </c>
      <c r="C19" s="40" t="n"/>
    </row>
    <row r="20" ht="20" customHeight="1">
      <c r="A20" s="23" t="inlineStr">
        <is>
          <t>BLATT: DASHBOARD</t>
        </is>
      </c>
      <c r="B20" s="24" t="inlineStr"/>
      <c r="C20" s="24" t="inlineStr"/>
    </row>
    <row r="21" ht="30" customHeight="1">
      <c r="A21" s="38" t="inlineStr">
        <is>
          <t>KPI-Kacheln</t>
        </is>
      </c>
      <c r="B21" s="39" t="inlineStr">
        <is>
          <t>Zeigen die wichtigsten Kennzahlen auf einen Blick: abziehbare Vorsteuer, nicht abzugsfähige MWST, offene Belege, Vorsteuerquote.</t>
        </is>
      </c>
      <c r="C21" s="40" t="n"/>
    </row>
    <row r="22" ht="30" customHeight="1">
      <c r="A22" s="41" t="inlineStr">
        <is>
          <t>Diagramme</t>
        </is>
      </c>
      <c r="B22" s="42" t="inlineStr">
        <is>
          <t>Säulendiagramm nach Rechnungstyp, Kreisdiagramm abziehbar vs. nicht abziehbar, Liniendiagramm Monatsvergleich.</t>
        </is>
      </c>
      <c r="C22" s="43" t="n"/>
    </row>
    <row r="23" ht="20" customHeight="1">
      <c r="A23" s="23" t="inlineStr">
        <is>
          <t>WICHTIGE HINWEISE</t>
        </is>
      </c>
      <c r="B23" s="24" t="inlineStr"/>
      <c r="C23" s="24" t="inlineStr"/>
    </row>
    <row r="24" ht="30" customHeight="1">
      <c r="A24" s="41" t="inlineStr">
        <is>
          <t>MWST-Pflicht Lieferant</t>
        </is>
      </c>
      <c r="B24" s="42" t="inlineStr">
        <is>
          <t>Nur Rechnungen von MWST-pflichtigen Lieferanten berechtigen zum Vorsteuerabzug. UID-Nummer muss auf Rechnung vorhanden sein.</t>
        </is>
      </c>
      <c r="C24" s="43" t="n"/>
    </row>
    <row r="25" ht="30" customHeight="1">
      <c r="A25" s="38" t="inlineStr">
        <is>
          <t>Bewirtungskosten</t>
        </is>
      </c>
      <c r="B25" s="39" t="inlineStr">
        <is>
          <t>Bewirtungskosten sind in der Schweiz grundsätzlich nicht zum Vorsteuerabzug berechtigt (Art. 29 MWSTG).</t>
        </is>
      </c>
      <c r="C25" s="40" t="n"/>
    </row>
    <row r="26" ht="30" customHeight="1">
      <c r="A26" s="41" t="inlineStr">
        <is>
          <t>Geschäftliche Begründung</t>
        </is>
      </c>
      <c r="B26" s="42" t="inlineStr">
        <is>
          <t>Vorsteuer kann nur abgezogen werden, wenn der Aufwand geschäftsmässig begründet ist und die Rechnung korrekt ausgestellt wurde.</t>
        </is>
      </c>
      <c r="C26" s="43" t="n"/>
    </row>
    <row r="27" ht="30" customHeight="1">
      <c r="A27" s="38" t="inlineStr">
        <is>
          <t>MWST-Sätze Schweiz 2026</t>
        </is>
      </c>
      <c r="B27" s="39" t="inlineStr">
        <is>
          <t>Normalsatz: 8.1% | Beherbergung: 3.8% | Reduziert (Lebensmittel, Bücher etc.): 2.6%</t>
        </is>
      </c>
      <c r="C27" s="40" t="n"/>
    </row>
    <row r="28" ht="30" customHeight="1">
      <c r="A28" s="41" t="inlineStr">
        <is>
          <t>Referenz</t>
        </is>
      </c>
      <c r="B28" s="42" t="inlineStr">
        <is>
          <t>MWSTG (SR 641.20), MWSTV (SR 641.201), Eidg. Steuerverwaltung (ESTV): www.estv.admin.ch</t>
        </is>
      </c>
      <c r="C28" s="43" t="n"/>
    </row>
    <row r="29" ht="30" customHeight="1">
      <c r="A29" s="38" t="inlineStr">
        <is>
          <t>Keine Gewähr</t>
        </is>
      </c>
      <c r="B29" s="39" t="inlineStr">
        <is>
          <t>Diese Vorlage dient als Hilfsmittel. Für steuerrechtliche Verbindlichkeit ist eine Fachperson (Treuhänder/Steuerberater) beizuziehen.</t>
        </is>
      </c>
      <c r="C29" s="40" t="n"/>
    </row>
    <row r="30"/>
    <row r="31">
      <c r="A31" s="44" t="inlineStr">
        <is>
          <t>Stand: Juni 2026 | MWST Normalsatz 8.1% | Quelle: ESTV Schweiz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2026-06-19T03:07:00Z</dcterms:created>
  <dcterms:modified xmlns:dcterms="http://purl.org/dc/terms/" xmlns:xsi="http://www.w3.org/2001/XMLSchema-instance" xsi:type="dcterms:W3CDTF">2026-06-19T03:07:00Z</dcterms:modified>
</cp:coreProperties>
</file>