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  <sheet xmlns:r="http://schemas.openxmlformats.org/officeDocument/2006/relationships" name="Stammdaten" sheetId="2" state="visible" r:id="rId2"/>
    <sheet xmlns:r="http://schemas.openxmlformats.org/officeDocument/2006/relationships" name="Übersicht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'Rechnung'!$A$18:$L$118</definedName>
    <definedName name="_xlnm._FilterDatabase" localSheetId="1" hidden="1">'Stammdaten'!$A$4:$O$104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0.##"/>
    <numFmt numFmtId="166" formatCode="CHF #'##0.00"/>
    <numFmt numFmtId="167" formatCode="0.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b val="1"/>
      <color rgb="001F2937"/>
      <sz val="10"/>
    </font>
    <font>
      <name val="Aptos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pivotButton="0" quotePrefix="0" xfId="0"/>
    <xf numFmtId="0" fontId="3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0" fontId="4" fillId="5" borderId="1" pivotButton="0" quotePrefix="0" xfId="0"/>
    <xf numFmtId="166" fontId="4" fillId="5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  <xf numFmtId="0" fontId="4" fillId="6" borderId="1" pivotButton="0" quotePrefix="0" xfId="0"/>
    <xf numFmtId="166" fontId="4" fillId="6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Nettoumsatz nach MWST-Satz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'Übersicht'!B13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'Übersicht'!$A$14:$A$15</f>
            </numRef>
          </cat>
          <val>
            <numRef>
              <f>'Übersicht'!$B$14:$B$15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MWST-Satz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Nettoumsatz in CHF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7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30" customWidth="1" min="3" max="3"/>
    <col width="10" customWidth="1" min="4" max="4"/>
    <col width="12" customWidth="1" min="5" max="5"/>
    <col width="19" customWidth="1" min="6" max="6"/>
    <col width="11" customWidth="1" min="7" max="7"/>
    <col width="16" customWidth="1" min="8" max="8"/>
    <col width="18" customWidth="1" min="9" max="9"/>
    <col width="12" customWidth="1" min="10" max="10"/>
    <col width="16" customWidth="1" min="11" max="11"/>
    <col width="18" customWidth="1" min="12" max="12"/>
  </cols>
  <sheetData>
    <row r="1" ht="28" customHeight="1">
      <c r="A1" s="1" t="inlineStr">
        <is>
          <t>RECHNUNG</t>
        </is>
      </c>
    </row>
    <row r="2"/>
    <row r="3">
      <c r="A3" s="2" t="inlineStr">
        <is>
          <t>Absender</t>
        </is>
      </c>
      <c r="B3" s="2" t="n"/>
      <c r="E3" s="2" t="inlineStr">
        <is>
          <t>Rechnungsdetails</t>
        </is>
      </c>
      <c r="F3" s="2" t="n"/>
    </row>
    <row r="4">
      <c r="A4" s="3" t="inlineStr">
        <is>
          <t>Firma</t>
        </is>
      </c>
      <c r="B4" s="4">
        <f>'Stammdaten'!$B$108</f>
        <v/>
      </c>
      <c r="E4" s="3" t="inlineStr">
        <is>
          <t>Rechnung-Nr.</t>
        </is>
      </c>
      <c r="F4" s="5" t="inlineStr">
        <is>
          <t>RE-2026-0915</t>
        </is>
      </c>
    </row>
    <row r="5">
      <c r="A5" s="3" t="inlineStr">
        <is>
          <t>Strasse</t>
        </is>
      </c>
      <c r="B5" s="4">
        <f>'Stammdaten'!$B$109</f>
        <v/>
      </c>
      <c r="E5" s="3" t="inlineStr">
        <is>
          <t>Rechnungsdatum</t>
        </is>
      </c>
      <c r="F5" s="40" t="n">
        <v>46280</v>
      </c>
    </row>
    <row r="6">
      <c r="A6" s="3" t="inlineStr">
        <is>
          <t>PLZ / Ort</t>
        </is>
      </c>
      <c r="B6" s="4">
        <f>'Stammdaten'!$B$110</f>
        <v/>
      </c>
      <c r="E6" s="3" t="inlineStr">
        <is>
          <t>Leistungsdatum</t>
        </is>
      </c>
      <c r="F6" s="40" t="n">
        <v>46280</v>
      </c>
    </row>
    <row r="7">
      <c r="A7" s="3" t="inlineStr">
        <is>
          <t>UID-Nummer</t>
        </is>
      </c>
      <c r="B7" s="4">
        <f>'Stammdaten'!$B$111</f>
        <v/>
      </c>
      <c r="E7" s="3" t="inlineStr">
        <is>
          <t>Zahlungsfrist in Tagen</t>
        </is>
      </c>
      <c r="F7" s="4">
        <f>IF($B$13="","",IFERROR(VLOOKUP($B$13,'Stammdaten'!$A$5:$H$104,8,FALSE),""))</f>
        <v/>
      </c>
    </row>
    <row r="8">
      <c r="A8" s="3" t="inlineStr">
        <is>
          <t>Telefon</t>
        </is>
      </c>
      <c r="B8" s="4">
        <f>'Stammdaten'!$B$112</f>
        <v/>
      </c>
      <c r="E8" s="3" t="inlineStr">
        <is>
          <t>Zahlungsziel</t>
        </is>
      </c>
      <c r="F8" s="41">
        <f>IF(OR($F$5="",$F$7=""),"",$F$5+$F$7)</f>
        <v/>
      </c>
    </row>
    <row r="9">
      <c r="A9" s="3" t="inlineStr">
        <is>
          <t>E-Mail</t>
        </is>
      </c>
      <c r="B9" s="4">
        <f>'Stammdaten'!$B$113</f>
        <v/>
      </c>
      <c r="E9" s="3" t="inlineStr">
        <is>
          <t>Zahlungsstatus</t>
        </is>
      </c>
      <c r="F9" s="5" t="inlineStr">
        <is>
          <t>Offen</t>
        </is>
      </c>
    </row>
    <row r="10">
      <c r="A10" s="3" t="inlineStr">
        <is>
          <t>IBAN</t>
        </is>
      </c>
      <c r="B10" s="4">
        <f>'Stammdaten'!$B$114</f>
        <v/>
      </c>
      <c r="E10" s="3" t="inlineStr">
        <is>
          <t>Referenz</t>
        </is>
      </c>
      <c r="F10" s="5" t="inlineStr">
        <is>
          <t>RF18 3000 0000 0000 0000 0</t>
        </is>
      </c>
    </row>
    <row r="11"/>
    <row r="12">
      <c r="A12" s="2" t="inlineStr">
        <is>
          <t>Kundendaten</t>
        </is>
      </c>
      <c r="B12" s="2" t="n"/>
      <c r="C12" s="2" t="n"/>
      <c r="D12" s="2" t="n"/>
      <c r="E12" s="2" t="n"/>
      <c r="F12" s="2" t="n"/>
      <c r="G12" s="2" t="n"/>
      <c r="H12" s="2" t="n"/>
    </row>
    <row r="13">
      <c r="A13" s="3" t="inlineStr">
        <is>
          <t>Kundennummer</t>
        </is>
      </c>
      <c r="B13" s="5" t="inlineStr">
        <is>
          <t>K001</t>
        </is>
      </c>
    </row>
    <row r="14">
      <c r="A14" s="3" t="inlineStr">
        <is>
          <t>Kundenname</t>
        </is>
      </c>
      <c r="B14" s="4">
        <f>IF($B$13="","",IFERROR(VLOOKUP($B$13,'Stammdaten'!$A$5:$H$104,2,FALSE),""))</f>
        <v/>
      </c>
    </row>
    <row r="15">
      <c r="A15" s="3" t="inlineStr">
        <is>
          <t>Strasse</t>
        </is>
      </c>
      <c r="B15" s="4">
        <f>IF($B$13="","",IFERROR(VLOOKUP($B$13,'Stammdaten'!$A$5:$H$104,3,FALSE),""))</f>
        <v/>
      </c>
    </row>
    <row r="16">
      <c r="A16" s="3" t="inlineStr">
        <is>
          <t>PLZ</t>
        </is>
      </c>
      <c r="B16" s="4">
        <f>IF($B$13="","",IFERROR(VLOOKUP($B$13,'Stammdaten'!$A$5:$H$104,4,FALSE),""))</f>
        <v/>
      </c>
      <c r="C16" s="3" t="inlineStr">
        <is>
          <t>Ort</t>
        </is>
      </c>
      <c r="D16" s="4">
        <f>IF($B$13="","",IFERROR(VLOOKUP($B$13,'Stammdaten'!$A$5:$H$104,5,FALSE),""))</f>
        <v/>
      </c>
      <c r="E16" s="3" t="inlineStr">
        <is>
          <t>Kanton</t>
        </is>
      </c>
      <c r="F16" s="4">
        <f>IF($B$13="","",IFERROR(VLOOKUP($B$13,'Stammdaten'!$A$5:$H$104,6,FALSE),""))</f>
        <v/>
      </c>
      <c r="G16" s="3" t="inlineStr">
        <is>
          <t>UID-Nummer</t>
        </is>
      </c>
      <c r="H16" s="4">
        <f>IF($B$13="","",IFERROR(VLOOKUP($B$13,'Stammdaten'!$A$5:$H$104,7,FALSE),""))</f>
        <v/>
      </c>
    </row>
    <row r="17"/>
    <row r="18" ht="34" customHeight="1">
      <c r="A18" s="8" t="inlineStr">
        <is>
          <t>Pos.</t>
        </is>
      </c>
      <c r="B18" s="8" t="inlineStr">
        <is>
          <t>Artikel-Nr.</t>
        </is>
      </c>
      <c r="C18" s="8" t="inlineStr">
        <is>
          <t>Beschreibung</t>
        </is>
      </c>
      <c r="D18" s="8" t="inlineStr">
        <is>
          <t>Menge</t>
        </is>
      </c>
      <c r="E18" s="8" t="inlineStr">
        <is>
          <t>Einheit</t>
        </is>
      </c>
      <c r="F18" s="8" t="inlineStr">
        <is>
          <t>Einzelpreis exkl. MWST</t>
        </is>
      </c>
      <c r="G18" s="8" t="inlineStr">
        <is>
          <t>Rabatt %</t>
        </is>
      </c>
      <c r="H18" s="8" t="inlineStr">
        <is>
          <t>Rabattbetrag</t>
        </is>
      </c>
      <c r="I18" s="8" t="inlineStr">
        <is>
          <t>Netto exkl. MWST</t>
        </is>
      </c>
      <c r="J18" s="8" t="inlineStr">
        <is>
          <t>MWST-Satz</t>
        </is>
      </c>
      <c r="K18" s="8" t="inlineStr">
        <is>
          <t>MWST-Betrag</t>
        </is>
      </c>
      <c r="L18" s="8" t="inlineStr">
        <is>
          <t>Total inkl. MWST</t>
        </is>
      </c>
    </row>
    <row r="19">
      <c r="A19" s="9">
        <f>IF($B19="","",ROW()-17)</f>
        <v/>
      </c>
      <c r="B19" s="5" t="inlineStr">
        <is>
          <t>ART-100</t>
        </is>
      </c>
      <c r="C19" s="10">
        <f>IF($B19="","",IFERROR(VLOOKUP($B19,'Stammdaten'!$J$5:$O$104,2,FALSE),""))</f>
        <v/>
      </c>
      <c r="D19" s="42" t="n">
        <v>4</v>
      </c>
      <c r="E19" s="10">
        <f>IF($B19="","",IFERROR(VLOOKUP($B19,'Stammdaten'!$J$5:$O$104,3,FALSE),""))</f>
        <v/>
      </c>
      <c r="F19" s="43">
        <f>IF($B19="","",IFERROR(VLOOKUP($B19,'Stammdaten'!$J$5:$O$104,4,FALSE),""))</f>
        <v/>
      </c>
      <c r="G19" s="44" t="n">
        <v>0</v>
      </c>
      <c r="H19" s="43">
        <f>IF(OR($B19="",$D19="",$F19=""),"",$D19*$F19*$G19)</f>
        <v/>
      </c>
      <c r="I19" s="43">
        <f>IF(OR($B19="",$D19="",$F19=""),"",$D19*$F19-$H19)</f>
        <v/>
      </c>
      <c r="J19" s="45">
        <f>IF($B19="","",IFERROR(VLOOKUP($B19,'Stammdaten'!$J$5:$O$104,5,FALSE),""))</f>
        <v/>
      </c>
      <c r="K19" s="43">
        <f>IF(OR($B19="",$I19="",$J19=""),"",$I19*$J19)</f>
        <v/>
      </c>
      <c r="L19" s="43">
        <f>IF(OR($B19="",$I19="",$K19=""),"",$I19+$K19)</f>
        <v/>
      </c>
    </row>
    <row r="20">
      <c r="A20" s="15">
        <f>IF($B20="","",ROW()-17)</f>
        <v/>
      </c>
      <c r="B20" s="5" t="inlineStr">
        <is>
          <t>ART-101</t>
        </is>
      </c>
      <c r="C20" s="16">
        <f>IF($B20="","",IFERROR(VLOOKUP($B20,'Stammdaten'!$J$5:$O$104,2,FALSE),""))</f>
        <v/>
      </c>
      <c r="D20" s="42" t="n">
        <v>1</v>
      </c>
      <c r="E20" s="16">
        <f>IF($B20="","",IFERROR(VLOOKUP($B20,'Stammdaten'!$J$5:$O$104,3,FALSE),""))</f>
        <v/>
      </c>
      <c r="F20" s="46">
        <f>IF($B20="","",IFERROR(VLOOKUP($B20,'Stammdaten'!$J$5:$O$104,4,FALSE),""))</f>
        <v/>
      </c>
      <c r="G20" s="44" t="n">
        <v>0.05</v>
      </c>
      <c r="H20" s="46">
        <f>IF(OR($B20="",$D20="",$F20=""),"",$D20*$F20*$G20)</f>
        <v/>
      </c>
      <c r="I20" s="46">
        <f>IF(OR($B20="",$D20="",$F20=""),"",$D20*$F20-$H20)</f>
        <v/>
      </c>
      <c r="J20" s="47">
        <f>IF($B20="","",IFERROR(VLOOKUP($B20,'Stammdaten'!$J$5:$O$104,5,FALSE),""))</f>
        <v/>
      </c>
      <c r="K20" s="46">
        <f>IF(OR($B20="",$I20="",$J20=""),"",$I20*$J20)</f>
        <v/>
      </c>
      <c r="L20" s="46">
        <f>IF(OR($B20="",$I20="",$K20=""),"",$I20+$K20)</f>
        <v/>
      </c>
    </row>
    <row r="21">
      <c r="A21" s="9">
        <f>IF($B21="","",ROW()-17)</f>
        <v/>
      </c>
      <c r="B21" s="5" t="inlineStr">
        <is>
          <t>ART-102</t>
        </is>
      </c>
      <c r="C21" s="10">
        <f>IF($B21="","",IFERROR(VLOOKUP($B21,'Stammdaten'!$J$5:$O$104,2,FALSE),""))</f>
        <v/>
      </c>
      <c r="D21" s="42" t="n">
        <v>3</v>
      </c>
      <c r="E21" s="10">
        <f>IF($B21="","",IFERROR(VLOOKUP($B21,'Stammdaten'!$J$5:$O$104,3,FALSE),""))</f>
        <v/>
      </c>
      <c r="F21" s="43">
        <f>IF($B21="","",IFERROR(VLOOKUP($B21,'Stammdaten'!$J$5:$O$104,4,FALSE),""))</f>
        <v/>
      </c>
      <c r="G21" s="44" t="n">
        <v>0</v>
      </c>
      <c r="H21" s="43">
        <f>IF(OR($B21="",$D21="",$F21=""),"",$D21*$F21*$G21)</f>
        <v/>
      </c>
      <c r="I21" s="43">
        <f>IF(OR($B21="",$D21="",$F21=""),"",$D21*$F21-$H21)</f>
        <v/>
      </c>
      <c r="J21" s="45">
        <f>IF($B21="","",IFERROR(VLOOKUP($B21,'Stammdaten'!$J$5:$O$104,5,FALSE),""))</f>
        <v/>
      </c>
      <c r="K21" s="43">
        <f>IF(OR($B21="",$I21="",$J21=""),"",$I21*$J21)</f>
        <v/>
      </c>
      <c r="L21" s="43">
        <f>IF(OR($B21="",$I21="",$K21=""),"",$I21+$K21)</f>
        <v/>
      </c>
    </row>
    <row r="22">
      <c r="A22" s="15">
        <f>IF($B22="","",ROW()-17)</f>
        <v/>
      </c>
      <c r="B22" s="5" t="inlineStr">
        <is>
          <t>ART-103</t>
        </is>
      </c>
      <c r="C22" s="16">
        <f>IF($B22="","",IFERROR(VLOOKUP($B22,'Stammdaten'!$J$5:$O$104,2,FALSE),""))</f>
        <v/>
      </c>
      <c r="D22" s="42" t="n">
        <v>2</v>
      </c>
      <c r="E22" s="16">
        <f>IF($B22="","",IFERROR(VLOOKUP($B22,'Stammdaten'!$J$5:$O$104,3,FALSE),""))</f>
        <v/>
      </c>
      <c r="F22" s="46">
        <f>IF($B22="","",IFERROR(VLOOKUP($B22,'Stammdaten'!$J$5:$O$104,4,FALSE),""))</f>
        <v/>
      </c>
      <c r="G22" s="44" t="n">
        <v>0</v>
      </c>
      <c r="H22" s="46">
        <f>IF(OR($B22="",$D22="",$F22=""),"",$D22*$F22*$G22)</f>
        <v/>
      </c>
      <c r="I22" s="46">
        <f>IF(OR($B22="",$D22="",$F22=""),"",$D22*$F22-$H22)</f>
        <v/>
      </c>
      <c r="J22" s="47">
        <f>IF($B22="","",IFERROR(VLOOKUP($B22,'Stammdaten'!$J$5:$O$104,5,FALSE),""))</f>
        <v/>
      </c>
      <c r="K22" s="46">
        <f>IF(OR($B22="",$I22="",$J22=""),"",$I22*$J22)</f>
        <v/>
      </c>
      <c r="L22" s="46">
        <f>IF(OR($B22="",$I22="",$K22=""),"",$I22+$K22)</f>
        <v/>
      </c>
    </row>
    <row r="23">
      <c r="A23" s="9">
        <f>IF($B23="","",ROW()-17)</f>
        <v/>
      </c>
      <c r="B23" s="5" t="inlineStr">
        <is>
          <t>ART-104</t>
        </is>
      </c>
      <c r="C23" s="10">
        <f>IF($B23="","",IFERROR(VLOOKUP($B23,'Stammdaten'!$J$5:$O$104,2,FALSE),""))</f>
        <v/>
      </c>
      <c r="D23" s="42" t="n">
        <v>5</v>
      </c>
      <c r="E23" s="10">
        <f>IF($B23="","",IFERROR(VLOOKUP($B23,'Stammdaten'!$J$5:$O$104,3,FALSE),""))</f>
        <v/>
      </c>
      <c r="F23" s="43">
        <f>IF($B23="","",IFERROR(VLOOKUP($B23,'Stammdaten'!$J$5:$O$104,4,FALSE),""))</f>
        <v/>
      </c>
      <c r="G23" s="44" t="n">
        <v>0.02</v>
      </c>
      <c r="H23" s="43">
        <f>IF(OR($B23="",$D23="",$F23=""),"",$D23*$F23*$G23)</f>
        <v/>
      </c>
      <c r="I23" s="43">
        <f>IF(OR($B23="",$D23="",$F23=""),"",$D23*$F23-$H23)</f>
        <v/>
      </c>
      <c r="J23" s="45">
        <f>IF($B23="","",IFERROR(VLOOKUP($B23,'Stammdaten'!$J$5:$O$104,5,FALSE),""))</f>
        <v/>
      </c>
      <c r="K23" s="43">
        <f>IF(OR($B23="",$I23="",$J23=""),"",$I23*$J23)</f>
        <v/>
      </c>
      <c r="L23" s="43">
        <f>IF(OR($B23="",$I23="",$K23=""),"",$I23+$K23)</f>
        <v/>
      </c>
    </row>
    <row r="24">
      <c r="A24" s="15">
        <f>IF($B24="","",ROW()-17)</f>
        <v/>
      </c>
      <c r="B24" s="5" t="inlineStr">
        <is>
          <t>ART-105</t>
        </is>
      </c>
      <c r="C24" s="16">
        <f>IF($B24="","",IFERROR(VLOOKUP($B24,'Stammdaten'!$J$5:$O$104,2,FALSE),""))</f>
        <v/>
      </c>
      <c r="D24" s="42" t="n">
        <v>120</v>
      </c>
      <c r="E24" s="16">
        <f>IF($B24="","",IFERROR(VLOOKUP($B24,'Stammdaten'!$J$5:$O$104,3,FALSE),""))</f>
        <v/>
      </c>
      <c r="F24" s="46">
        <f>IF($B24="","",IFERROR(VLOOKUP($B24,'Stammdaten'!$J$5:$O$104,4,FALSE),""))</f>
        <v/>
      </c>
      <c r="G24" s="44" t="n">
        <v>0</v>
      </c>
      <c r="H24" s="46">
        <f>IF(OR($B24="",$D24="",$F24=""),"",$D24*$F24*$G24)</f>
        <v/>
      </c>
      <c r="I24" s="46">
        <f>IF(OR($B24="",$D24="",$F24=""),"",$D24*$F24-$H24)</f>
        <v/>
      </c>
      <c r="J24" s="47">
        <f>IF($B24="","",IFERROR(VLOOKUP($B24,'Stammdaten'!$J$5:$O$104,5,FALSE),""))</f>
        <v/>
      </c>
      <c r="K24" s="46">
        <f>IF(OR($B24="",$I24="",$J24=""),"",$I24*$J24)</f>
        <v/>
      </c>
      <c r="L24" s="46">
        <f>IF(OR($B24="",$I24="",$K24=""),"",$I24+$K24)</f>
        <v/>
      </c>
    </row>
    <row r="25">
      <c r="A25" s="9">
        <f>IF($B25="","",ROW()-17)</f>
        <v/>
      </c>
      <c r="B25" s="5" t="inlineStr">
        <is>
          <t>ART-106</t>
        </is>
      </c>
      <c r="C25" s="10">
        <f>IF($B25="","",IFERROR(VLOOKUP($B25,'Stammdaten'!$J$5:$O$104,2,FALSE),""))</f>
        <v/>
      </c>
      <c r="D25" s="42" t="n">
        <v>6</v>
      </c>
      <c r="E25" s="10">
        <f>IF($B25="","",IFERROR(VLOOKUP($B25,'Stammdaten'!$J$5:$O$104,3,FALSE),""))</f>
        <v/>
      </c>
      <c r="F25" s="43">
        <f>IF($B25="","",IFERROR(VLOOKUP($B25,'Stammdaten'!$J$5:$O$104,4,FALSE),""))</f>
        <v/>
      </c>
      <c r="G25" s="44" t="n">
        <v>0</v>
      </c>
      <c r="H25" s="43">
        <f>IF(OR($B25="",$D25="",$F25=""),"",$D25*$F25*$G25)</f>
        <v/>
      </c>
      <c r="I25" s="43">
        <f>IF(OR($B25="",$D25="",$F25=""),"",$D25*$F25-$H25)</f>
        <v/>
      </c>
      <c r="J25" s="45">
        <f>IF($B25="","",IFERROR(VLOOKUP($B25,'Stammdaten'!$J$5:$O$104,5,FALSE),""))</f>
        <v/>
      </c>
      <c r="K25" s="43">
        <f>IF(OR($B25="",$I25="",$J25=""),"",$I25*$J25)</f>
        <v/>
      </c>
      <c r="L25" s="43">
        <f>IF(OR($B25="",$I25="",$K25=""),"",$I25+$K25)</f>
        <v/>
      </c>
    </row>
    <row r="26">
      <c r="A26" s="15">
        <f>IF($B26="","",ROW()-17)</f>
        <v/>
      </c>
      <c r="B26" s="5" t="inlineStr">
        <is>
          <t>ART-107</t>
        </is>
      </c>
      <c r="C26" s="16">
        <f>IF($B26="","",IFERROR(VLOOKUP($B26,'Stammdaten'!$J$5:$O$104,2,FALSE),""))</f>
        <v/>
      </c>
      <c r="D26" s="42" t="n">
        <v>1</v>
      </c>
      <c r="E26" s="16">
        <f>IF($B26="","",IFERROR(VLOOKUP($B26,'Stammdaten'!$J$5:$O$104,3,FALSE),""))</f>
        <v/>
      </c>
      <c r="F26" s="46">
        <f>IF($B26="","",IFERROR(VLOOKUP($B26,'Stammdaten'!$J$5:$O$104,4,FALSE),""))</f>
        <v/>
      </c>
      <c r="G26" s="44" t="n">
        <v>0</v>
      </c>
      <c r="H26" s="46">
        <f>IF(OR($B26="",$D26="",$F26=""),"",$D26*$F26*$G26)</f>
        <v/>
      </c>
      <c r="I26" s="46">
        <f>IF(OR($B26="",$D26="",$F26=""),"",$D26*$F26-$H26)</f>
        <v/>
      </c>
      <c r="J26" s="47">
        <f>IF($B26="","",IFERROR(VLOOKUP($B26,'Stammdaten'!$J$5:$O$104,5,FALSE),""))</f>
        <v/>
      </c>
      <c r="K26" s="46">
        <f>IF(OR($B26="",$I26="",$J26=""),"",$I26*$J26)</f>
        <v/>
      </c>
      <c r="L26" s="46">
        <f>IF(OR($B26="",$I26="",$K26=""),"",$I26+$K26)</f>
        <v/>
      </c>
    </row>
    <row r="27">
      <c r="A27" s="9">
        <f>IF($B27="","",ROW()-17)</f>
        <v/>
      </c>
      <c r="B27" s="5" t="inlineStr">
        <is>
          <t>ART-108</t>
        </is>
      </c>
      <c r="C27" s="10">
        <f>IF($B27="","",IFERROR(VLOOKUP($B27,'Stammdaten'!$J$5:$O$104,2,FALSE),""))</f>
        <v/>
      </c>
      <c r="D27" s="42" t="n">
        <v>2</v>
      </c>
      <c r="E27" s="10">
        <f>IF($B27="","",IFERROR(VLOOKUP($B27,'Stammdaten'!$J$5:$O$104,3,FALSE),""))</f>
        <v/>
      </c>
      <c r="F27" s="43">
        <f>IF($B27="","",IFERROR(VLOOKUP($B27,'Stammdaten'!$J$5:$O$104,4,FALSE),""))</f>
        <v/>
      </c>
      <c r="G27" s="44" t="n">
        <v>0.03</v>
      </c>
      <c r="H27" s="43">
        <f>IF(OR($B27="",$D27="",$F27=""),"",$D27*$F27*$G27)</f>
        <v/>
      </c>
      <c r="I27" s="43">
        <f>IF(OR($B27="",$D27="",$F27=""),"",$D27*$F27-$H27)</f>
        <v/>
      </c>
      <c r="J27" s="45">
        <f>IF($B27="","",IFERROR(VLOOKUP($B27,'Stammdaten'!$J$5:$O$104,5,FALSE),""))</f>
        <v/>
      </c>
      <c r="K27" s="43">
        <f>IF(OR($B27="",$I27="",$J27=""),"",$I27*$J27)</f>
        <v/>
      </c>
      <c r="L27" s="43">
        <f>IF(OR($B27="",$I27="",$K27=""),"",$I27+$K27)</f>
        <v/>
      </c>
    </row>
    <row r="28">
      <c r="A28" s="15">
        <f>IF($B28="","",ROW()-17)</f>
        <v/>
      </c>
      <c r="B28" s="5" t="n"/>
      <c r="C28" s="16">
        <f>IF($B28="","",IFERROR(VLOOKUP($B28,'Stammdaten'!$J$5:$O$104,2,FALSE),""))</f>
        <v/>
      </c>
      <c r="D28" s="42" t="n"/>
      <c r="E28" s="16">
        <f>IF($B28="","",IFERROR(VLOOKUP($B28,'Stammdaten'!$J$5:$O$104,3,FALSE),""))</f>
        <v/>
      </c>
      <c r="F28" s="46">
        <f>IF($B28="","",IFERROR(VLOOKUP($B28,'Stammdaten'!$J$5:$O$104,4,FALSE),""))</f>
        <v/>
      </c>
      <c r="G28" s="44" t="n"/>
      <c r="H28" s="46">
        <f>IF(OR($B28="",$D28="",$F28=""),"",$D28*$F28*$G28)</f>
        <v/>
      </c>
      <c r="I28" s="46">
        <f>IF(OR($B28="",$D28="",$F28=""),"",$D28*$F28-$H28)</f>
        <v/>
      </c>
      <c r="J28" s="47">
        <f>IF($B28="","",IFERROR(VLOOKUP($B28,'Stammdaten'!$J$5:$O$104,5,FALSE),""))</f>
        <v/>
      </c>
      <c r="K28" s="46">
        <f>IF(OR($B28="",$I28="",$J28=""),"",$I28*$J28)</f>
        <v/>
      </c>
      <c r="L28" s="46">
        <f>IF(OR($B28="",$I28="",$K28=""),"",$I28+$K28)</f>
        <v/>
      </c>
    </row>
    <row r="29">
      <c r="A29" s="9">
        <f>IF($B29="","",ROW()-17)</f>
        <v/>
      </c>
      <c r="B29" s="5" t="n"/>
      <c r="C29" s="10">
        <f>IF($B29="","",IFERROR(VLOOKUP($B29,'Stammdaten'!$J$5:$O$104,2,FALSE),""))</f>
        <v/>
      </c>
      <c r="D29" s="42" t="n"/>
      <c r="E29" s="10">
        <f>IF($B29="","",IFERROR(VLOOKUP($B29,'Stammdaten'!$J$5:$O$104,3,FALSE),""))</f>
        <v/>
      </c>
      <c r="F29" s="43">
        <f>IF($B29="","",IFERROR(VLOOKUP($B29,'Stammdaten'!$J$5:$O$104,4,FALSE),""))</f>
        <v/>
      </c>
      <c r="G29" s="44" t="n"/>
      <c r="H29" s="43">
        <f>IF(OR($B29="",$D29="",$F29=""),"",$D29*$F29*$G29)</f>
        <v/>
      </c>
      <c r="I29" s="43">
        <f>IF(OR($B29="",$D29="",$F29=""),"",$D29*$F29-$H29)</f>
        <v/>
      </c>
      <c r="J29" s="45">
        <f>IF($B29="","",IFERROR(VLOOKUP($B29,'Stammdaten'!$J$5:$O$104,5,FALSE),""))</f>
        <v/>
      </c>
      <c r="K29" s="43">
        <f>IF(OR($B29="",$I29="",$J29=""),"",$I29*$J29)</f>
        <v/>
      </c>
      <c r="L29" s="43">
        <f>IF(OR($B29="",$I29="",$K29=""),"",$I29+$K29)</f>
        <v/>
      </c>
    </row>
    <row r="30">
      <c r="A30" s="15">
        <f>IF($B30="","",ROW()-17)</f>
        <v/>
      </c>
      <c r="B30" s="5" t="n"/>
      <c r="C30" s="16">
        <f>IF($B30="","",IFERROR(VLOOKUP($B30,'Stammdaten'!$J$5:$O$104,2,FALSE),""))</f>
        <v/>
      </c>
      <c r="D30" s="42" t="n"/>
      <c r="E30" s="16">
        <f>IF($B30="","",IFERROR(VLOOKUP($B30,'Stammdaten'!$J$5:$O$104,3,FALSE),""))</f>
        <v/>
      </c>
      <c r="F30" s="46">
        <f>IF($B30="","",IFERROR(VLOOKUP($B30,'Stammdaten'!$J$5:$O$104,4,FALSE),""))</f>
        <v/>
      </c>
      <c r="G30" s="44" t="n"/>
      <c r="H30" s="46">
        <f>IF(OR($B30="",$D30="",$F30=""),"",$D30*$F30*$G30)</f>
        <v/>
      </c>
      <c r="I30" s="46">
        <f>IF(OR($B30="",$D30="",$F30=""),"",$D30*$F30-$H30)</f>
        <v/>
      </c>
      <c r="J30" s="47">
        <f>IF($B30="","",IFERROR(VLOOKUP($B30,'Stammdaten'!$J$5:$O$104,5,FALSE),""))</f>
        <v/>
      </c>
      <c r="K30" s="46">
        <f>IF(OR($B30="",$I30="",$J30=""),"",$I30*$J30)</f>
        <v/>
      </c>
      <c r="L30" s="46">
        <f>IF(OR($B30="",$I30="",$K30=""),"",$I30+$K30)</f>
        <v/>
      </c>
    </row>
    <row r="31">
      <c r="A31" s="9">
        <f>IF($B31="","",ROW()-17)</f>
        <v/>
      </c>
      <c r="B31" s="5" t="n"/>
      <c r="C31" s="10">
        <f>IF($B31="","",IFERROR(VLOOKUP($B31,'Stammdaten'!$J$5:$O$104,2,FALSE),""))</f>
        <v/>
      </c>
      <c r="D31" s="42" t="n"/>
      <c r="E31" s="10">
        <f>IF($B31="","",IFERROR(VLOOKUP($B31,'Stammdaten'!$J$5:$O$104,3,FALSE),""))</f>
        <v/>
      </c>
      <c r="F31" s="43">
        <f>IF($B31="","",IFERROR(VLOOKUP($B31,'Stammdaten'!$J$5:$O$104,4,FALSE),""))</f>
        <v/>
      </c>
      <c r="G31" s="44" t="n"/>
      <c r="H31" s="43">
        <f>IF(OR($B31="",$D31="",$F31=""),"",$D31*$F31*$G31)</f>
        <v/>
      </c>
      <c r="I31" s="43">
        <f>IF(OR($B31="",$D31="",$F31=""),"",$D31*$F31-$H31)</f>
        <v/>
      </c>
      <c r="J31" s="45">
        <f>IF($B31="","",IFERROR(VLOOKUP($B31,'Stammdaten'!$J$5:$O$104,5,FALSE),""))</f>
        <v/>
      </c>
      <c r="K31" s="43">
        <f>IF(OR($B31="",$I31="",$J31=""),"",$I31*$J31)</f>
        <v/>
      </c>
      <c r="L31" s="43">
        <f>IF(OR($B31="",$I31="",$K31=""),"",$I31+$K31)</f>
        <v/>
      </c>
    </row>
    <row r="32">
      <c r="A32" s="15">
        <f>IF($B32="","",ROW()-17)</f>
        <v/>
      </c>
      <c r="B32" s="5" t="n"/>
      <c r="C32" s="16">
        <f>IF($B32="","",IFERROR(VLOOKUP($B32,'Stammdaten'!$J$5:$O$104,2,FALSE),""))</f>
        <v/>
      </c>
      <c r="D32" s="42" t="n"/>
      <c r="E32" s="16">
        <f>IF($B32="","",IFERROR(VLOOKUP($B32,'Stammdaten'!$J$5:$O$104,3,FALSE),""))</f>
        <v/>
      </c>
      <c r="F32" s="46">
        <f>IF($B32="","",IFERROR(VLOOKUP($B32,'Stammdaten'!$J$5:$O$104,4,FALSE),""))</f>
        <v/>
      </c>
      <c r="G32" s="44" t="n"/>
      <c r="H32" s="46">
        <f>IF(OR($B32="",$D32="",$F32=""),"",$D32*$F32*$G32)</f>
        <v/>
      </c>
      <c r="I32" s="46">
        <f>IF(OR($B32="",$D32="",$F32=""),"",$D32*$F32-$H32)</f>
        <v/>
      </c>
      <c r="J32" s="47">
        <f>IF($B32="","",IFERROR(VLOOKUP($B32,'Stammdaten'!$J$5:$O$104,5,FALSE),""))</f>
        <v/>
      </c>
      <c r="K32" s="46">
        <f>IF(OR($B32="",$I32="",$J32=""),"",$I32*$J32)</f>
        <v/>
      </c>
      <c r="L32" s="46">
        <f>IF(OR($B32="",$I32="",$K32=""),"",$I32+$K32)</f>
        <v/>
      </c>
    </row>
    <row r="33">
      <c r="A33" s="9">
        <f>IF($B33="","",ROW()-17)</f>
        <v/>
      </c>
      <c r="B33" s="5" t="n"/>
      <c r="C33" s="10">
        <f>IF($B33="","",IFERROR(VLOOKUP($B33,'Stammdaten'!$J$5:$O$104,2,FALSE),""))</f>
        <v/>
      </c>
      <c r="D33" s="42" t="n"/>
      <c r="E33" s="10">
        <f>IF($B33="","",IFERROR(VLOOKUP($B33,'Stammdaten'!$J$5:$O$104,3,FALSE),""))</f>
        <v/>
      </c>
      <c r="F33" s="43">
        <f>IF($B33="","",IFERROR(VLOOKUP($B33,'Stammdaten'!$J$5:$O$104,4,FALSE),""))</f>
        <v/>
      </c>
      <c r="G33" s="44" t="n"/>
      <c r="H33" s="43">
        <f>IF(OR($B33="",$D33="",$F33=""),"",$D33*$F33*$G33)</f>
        <v/>
      </c>
      <c r="I33" s="43">
        <f>IF(OR($B33="",$D33="",$F33=""),"",$D33*$F33-$H33)</f>
        <v/>
      </c>
      <c r="J33" s="45">
        <f>IF($B33="","",IFERROR(VLOOKUP($B33,'Stammdaten'!$J$5:$O$104,5,FALSE),""))</f>
        <v/>
      </c>
      <c r="K33" s="43">
        <f>IF(OR($B33="",$I33="",$J33=""),"",$I33*$J33)</f>
        <v/>
      </c>
      <c r="L33" s="43">
        <f>IF(OR($B33="",$I33="",$K33=""),"",$I33+$K33)</f>
        <v/>
      </c>
    </row>
    <row r="34">
      <c r="A34" s="15">
        <f>IF($B34="","",ROW()-17)</f>
        <v/>
      </c>
      <c r="B34" s="5" t="n"/>
      <c r="C34" s="16">
        <f>IF($B34="","",IFERROR(VLOOKUP($B34,'Stammdaten'!$J$5:$O$104,2,FALSE),""))</f>
        <v/>
      </c>
      <c r="D34" s="42" t="n"/>
      <c r="E34" s="16">
        <f>IF($B34="","",IFERROR(VLOOKUP($B34,'Stammdaten'!$J$5:$O$104,3,FALSE),""))</f>
        <v/>
      </c>
      <c r="F34" s="46">
        <f>IF($B34="","",IFERROR(VLOOKUP($B34,'Stammdaten'!$J$5:$O$104,4,FALSE),""))</f>
        <v/>
      </c>
      <c r="G34" s="44" t="n"/>
      <c r="H34" s="46">
        <f>IF(OR($B34="",$D34="",$F34=""),"",$D34*$F34*$G34)</f>
        <v/>
      </c>
      <c r="I34" s="46">
        <f>IF(OR($B34="",$D34="",$F34=""),"",$D34*$F34-$H34)</f>
        <v/>
      </c>
      <c r="J34" s="47">
        <f>IF($B34="","",IFERROR(VLOOKUP($B34,'Stammdaten'!$J$5:$O$104,5,FALSE),""))</f>
        <v/>
      </c>
      <c r="K34" s="46">
        <f>IF(OR($B34="",$I34="",$J34=""),"",$I34*$J34)</f>
        <v/>
      </c>
      <c r="L34" s="46">
        <f>IF(OR($B34="",$I34="",$K34=""),"",$I34+$K34)</f>
        <v/>
      </c>
    </row>
    <row r="35">
      <c r="A35" s="9">
        <f>IF($B35="","",ROW()-17)</f>
        <v/>
      </c>
      <c r="B35" s="5" t="n"/>
      <c r="C35" s="10">
        <f>IF($B35="","",IFERROR(VLOOKUP($B35,'Stammdaten'!$J$5:$O$104,2,FALSE),""))</f>
        <v/>
      </c>
      <c r="D35" s="42" t="n"/>
      <c r="E35" s="10">
        <f>IF($B35="","",IFERROR(VLOOKUP($B35,'Stammdaten'!$J$5:$O$104,3,FALSE),""))</f>
        <v/>
      </c>
      <c r="F35" s="43">
        <f>IF($B35="","",IFERROR(VLOOKUP($B35,'Stammdaten'!$J$5:$O$104,4,FALSE),""))</f>
        <v/>
      </c>
      <c r="G35" s="44" t="n"/>
      <c r="H35" s="43">
        <f>IF(OR($B35="",$D35="",$F35=""),"",$D35*$F35*$G35)</f>
        <v/>
      </c>
      <c r="I35" s="43">
        <f>IF(OR($B35="",$D35="",$F35=""),"",$D35*$F35-$H35)</f>
        <v/>
      </c>
      <c r="J35" s="45">
        <f>IF($B35="","",IFERROR(VLOOKUP($B35,'Stammdaten'!$J$5:$O$104,5,FALSE),""))</f>
        <v/>
      </c>
      <c r="K35" s="43">
        <f>IF(OR($B35="",$I35="",$J35=""),"",$I35*$J35)</f>
        <v/>
      </c>
      <c r="L35" s="43">
        <f>IF(OR($B35="",$I35="",$K35=""),"",$I35+$K35)</f>
        <v/>
      </c>
    </row>
    <row r="36">
      <c r="A36" s="15">
        <f>IF($B36="","",ROW()-17)</f>
        <v/>
      </c>
      <c r="B36" s="5" t="n"/>
      <c r="C36" s="16">
        <f>IF($B36="","",IFERROR(VLOOKUP($B36,'Stammdaten'!$J$5:$O$104,2,FALSE),""))</f>
        <v/>
      </c>
      <c r="D36" s="42" t="n"/>
      <c r="E36" s="16">
        <f>IF($B36="","",IFERROR(VLOOKUP($B36,'Stammdaten'!$J$5:$O$104,3,FALSE),""))</f>
        <v/>
      </c>
      <c r="F36" s="46">
        <f>IF($B36="","",IFERROR(VLOOKUP($B36,'Stammdaten'!$J$5:$O$104,4,FALSE),""))</f>
        <v/>
      </c>
      <c r="G36" s="44" t="n"/>
      <c r="H36" s="46">
        <f>IF(OR($B36="",$D36="",$F36=""),"",$D36*$F36*$G36)</f>
        <v/>
      </c>
      <c r="I36" s="46">
        <f>IF(OR($B36="",$D36="",$F36=""),"",$D36*$F36-$H36)</f>
        <v/>
      </c>
      <c r="J36" s="47">
        <f>IF($B36="","",IFERROR(VLOOKUP($B36,'Stammdaten'!$J$5:$O$104,5,FALSE),""))</f>
        <v/>
      </c>
      <c r="K36" s="46">
        <f>IF(OR($B36="",$I36="",$J36=""),"",$I36*$J36)</f>
        <v/>
      </c>
      <c r="L36" s="46">
        <f>IF(OR($B36="",$I36="",$K36=""),"",$I36+$K36)</f>
        <v/>
      </c>
    </row>
    <row r="37">
      <c r="A37" s="9">
        <f>IF($B37="","",ROW()-17)</f>
        <v/>
      </c>
      <c r="B37" s="5" t="n"/>
      <c r="C37" s="10">
        <f>IF($B37="","",IFERROR(VLOOKUP($B37,'Stammdaten'!$J$5:$O$104,2,FALSE),""))</f>
        <v/>
      </c>
      <c r="D37" s="42" t="n"/>
      <c r="E37" s="10">
        <f>IF($B37="","",IFERROR(VLOOKUP($B37,'Stammdaten'!$J$5:$O$104,3,FALSE),""))</f>
        <v/>
      </c>
      <c r="F37" s="43">
        <f>IF($B37="","",IFERROR(VLOOKUP($B37,'Stammdaten'!$J$5:$O$104,4,FALSE),""))</f>
        <v/>
      </c>
      <c r="G37" s="44" t="n"/>
      <c r="H37" s="43">
        <f>IF(OR($B37="",$D37="",$F37=""),"",$D37*$F37*$G37)</f>
        <v/>
      </c>
      <c r="I37" s="43">
        <f>IF(OR($B37="",$D37="",$F37=""),"",$D37*$F37-$H37)</f>
        <v/>
      </c>
      <c r="J37" s="45">
        <f>IF($B37="","",IFERROR(VLOOKUP($B37,'Stammdaten'!$J$5:$O$104,5,FALSE),""))</f>
        <v/>
      </c>
      <c r="K37" s="43">
        <f>IF(OR($B37="",$I37="",$J37=""),"",$I37*$J37)</f>
        <v/>
      </c>
      <c r="L37" s="43">
        <f>IF(OR($B37="",$I37="",$K37=""),"",$I37+$K37)</f>
        <v/>
      </c>
    </row>
    <row r="38">
      <c r="A38" s="15">
        <f>IF($B38="","",ROW()-17)</f>
        <v/>
      </c>
      <c r="B38" s="5" t="n"/>
      <c r="C38" s="16">
        <f>IF($B38="","",IFERROR(VLOOKUP($B38,'Stammdaten'!$J$5:$O$104,2,FALSE),""))</f>
        <v/>
      </c>
      <c r="D38" s="42" t="n"/>
      <c r="E38" s="16">
        <f>IF($B38="","",IFERROR(VLOOKUP($B38,'Stammdaten'!$J$5:$O$104,3,FALSE),""))</f>
        <v/>
      </c>
      <c r="F38" s="46">
        <f>IF($B38="","",IFERROR(VLOOKUP($B38,'Stammdaten'!$J$5:$O$104,4,FALSE),""))</f>
        <v/>
      </c>
      <c r="G38" s="44" t="n"/>
      <c r="H38" s="46">
        <f>IF(OR($B38="",$D38="",$F38=""),"",$D38*$F38*$G38)</f>
        <v/>
      </c>
      <c r="I38" s="46">
        <f>IF(OR($B38="",$D38="",$F38=""),"",$D38*$F38-$H38)</f>
        <v/>
      </c>
      <c r="J38" s="47">
        <f>IF($B38="","",IFERROR(VLOOKUP($B38,'Stammdaten'!$J$5:$O$104,5,FALSE),""))</f>
        <v/>
      </c>
      <c r="K38" s="46">
        <f>IF(OR($B38="",$I38="",$J38=""),"",$I38*$J38)</f>
        <v/>
      </c>
      <c r="L38" s="46">
        <f>IF(OR($B38="",$I38="",$K38=""),"",$I38+$K38)</f>
        <v/>
      </c>
    </row>
    <row r="39">
      <c r="A39" s="9">
        <f>IF($B39="","",ROW()-17)</f>
        <v/>
      </c>
      <c r="B39" s="5" t="n"/>
      <c r="C39" s="10">
        <f>IF($B39="","",IFERROR(VLOOKUP($B39,'Stammdaten'!$J$5:$O$104,2,FALSE),""))</f>
        <v/>
      </c>
      <c r="D39" s="42" t="n"/>
      <c r="E39" s="10">
        <f>IF($B39="","",IFERROR(VLOOKUP($B39,'Stammdaten'!$J$5:$O$104,3,FALSE),""))</f>
        <v/>
      </c>
      <c r="F39" s="43">
        <f>IF($B39="","",IFERROR(VLOOKUP($B39,'Stammdaten'!$J$5:$O$104,4,FALSE),""))</f>
        <v/>
      </c>
      <c r="G39" s="44" t="n"/>
      <c r="H39" s="43">
        <f>IF(OR($B39="",$D39="",$F39=""),"",$D39*$F39*$G39)</f>
        <v/>
      </c>
      <c r="I39" s="43">
        <f>IF(OR($B39="",$D39="",$F39=""),"",$D39*$F39-$H39)</f>
        <v/>
      </c>
      <c r="J39" s="45">
        <f>IF($B39="","",IFERROR(VLOOKUP($B39,'Stammdaten'!$J$5:$O$104,5,FALSE),""))</f>
        <v/>
      </c>
      <c r="K39" s="43">
        <f>IF(OR($B39="",$I39="",$J39=""),"",$I39*$J39)</f>
        <v/>
      </c>
      <c r="L39" s="43">
        <f>IF(OR($B39="",$I39="",$K39=""),"",$I39+$K39)</f>
        <v/>
      </c>
    </row>
    <row r="40">
      <c r="A40" s="15">
        <f>IF($B40="","",ROW()-17)</f>
        <v/>
      </c>
      <c r="B40" s="5" t="n"/>
      <c r="C40" s="16">
        <f>IF($B40="","",IFERROR(VLOOKUP($B40,'Stammdaten'!$J$5:$O$104,2,FALSE),""))</f>
        <v/>
      </c>
      <c r="D40" s="42" t="n"/>
      <c r="E40" s="16">
        <f>IF($B40="","",IFERROR(VLOOKUP($B40,'Stammdaten'!$J$5:$O$104,3,FALSE),""))</f>
        <v/>
      </c>
      <c r="F40" s="46">
        <f>IF($B40="","",IFERROR(VLOOKUP($B40,'Stammdaten'!$J$5:$O$104,4,FALSE),""))</f>
        <v/>
      </c>
      <c r="G40" s="44" t="n"/>
      <c r="H40" s="46">
        <f>IF(OR($B40="",$D40="",$F40=""),"",$D40*$F40*$G40)</f>
        <v/>
      </c>
      <c r="I40" s="46">
        <f>IF(OR($B40="",$D40="",$F40=""),"",$D40*$F40-$H40)</f>
        <v/>
      </c>
      <c r="J40" s="47">
        <f>IF($B40="","",IFERROR(VLOOKUP($B40,'Stammdaten'!$J$5:$O$104,5,FALSE),""))</f>
        <v/>
      </c>
      <c r="K40" s="46">
        <f>IF(OR($B40="",$I40="",$J40=""),"",$I40*$J40)</f>
        <v/>
      </c>
      <c r="L40" s="46">
        <f>IF(OR($B40="",$I40="",$K40=""),"",$I40+$K40)</f>
        <v/>
      </c>
    </row>
    <row r="41">
      <c r="A41" s="9">
        <f>IF($B41="","",ROW()-17)</f>
        <v/>
      </c>
      <c r="B41" s="5" t="n"/>
      <c r="C41" s="10">
        <f>IF($B41="","",IFERROR(VLOOKUP($B41,'Stammdaten'!$J$5:$O$104,2,FALSE),""))</f>
        <v/>
      </c>
      <c r="D41" s="42" t="n"/>
      <c r="E41" s="10">
        <f>IF($B41="","",IFERROR(VLOOKUP($B41,'Stammdaten'!$J$5:$O$104,3,FALSE),""))</f>
        <v/>
      </c>
      <c r="F41" s="43">
        <f>IF($B41="","",IFERROR(VLOOKUP($B41,'Stammdaten'!$J$5:$O$104,4,FALSE),""))</f>
        <v/>
      </c>
      <c r="G41" s="44" t="n"/>
      <c r="H41" s="43">
        <f>IF(OR($B41="",$D41="",$F41=""),"",$D41*$F41*$G41)</f>
        <v/>
      </c>
      <c r="I41" s="43">
        <f>IF(OR($B41="",$D41="",$F41=""),"",$D41*$F41-$H41)</f>
        <v/>
      </c>
      <c r="J41" s="45">
        <f>IF($B41="","",IFERROR(VLOOKUP($B41,'Stammdaten'!$J$5:$O$104,5,FALSE),""))</f>
        <v/>
      </c>
      <c r="K41" s="43">
        <f>IF(OR($B41="",$I41="",$J41=""),"",$I41*$J41)</f>
        <v/>
      </c>
      <c r="L41" s="43">
        <f>IF(OR($B41="",$I41="",$K41=""),"",$I41+$K41)</f>
        <v/>
      </c>
    </row>
    <row r="42">
      <c r="A42" s="15">
        <f>IF($B42="","",ROW()-17)</f>
        <v/>
      </c>
      <c r="B42" s="5" t="n"/>
      <c r="C42" s="16">
        <f>IF($B42="","",IFERROR(VLOOKUP($B42,'Stammdaten'!$J$5:$O$104,2,FALSE),""))</f>
        <v/>
      </c>
      <c r="D42" s="42" t="n"/>
      <c r="E42" s="16">
        <f>IF($B42="","",IFERROR(VLOOKUP($B42,'Stammdaten'!$J$5:$O$104,3,FALSE),""))</f>
        <v/>
      </c>
      <c r="F42" s="46">
        <f>IF($B42="","",IFERROR(VLOOKUP($B42,'Stammdaten'!$J$5:$O$104,4,FALSE),""))</f>
        <v/>
      </c>
      <c r="G42" s="44" t="n"/>
      <c r="H42" s="46">
        <f>IF(OR($B42="",$D42="",$F42=""),"",$D42*$F42*$G42)</f>
        <v/>
      </c>
      <c r="I42" s="46">
        <f>IF(OR($B42="",$D42="",$F42=""),"",$D42*$F42-$H42)</f>
        <v/>
      </c>
      <c r="J42" s="47">
        <f>IF($B42="","",IFERROR(VLOOKUP($B42,'Stammdaten'!$J$5:$O$104,5,FALSE),""))</f>
        <v/>
      </c>
      <c r="K42" s="46">
        <f>IF(OR($B42="",$I42="",$J42=""),"",$I42*$J42)</f>
        <v/>
      </c>
      <c r="L42" s="46">
        <f>IF(OR($B42="",$I42="",$K42=""),"",$I42+$K42)</f>
        <v/>
      </c>
    </row>
    <row r="43">
      <c r="A43" s="9">
        <f>IF($B43="","",ROW()-17)</f>
        <v/>
      </c>
      <c r="B43" s="5" t="n"/>
      <c r="C43" s="10">
        <f>IF($B43="","",IFERROR(VLOOKUP($B43,'Stammdaten'!$J$5:$O$104,2,FALSE),""))</f>
        <v/>
      </c>
      <c r="D43" s="42" t="n"/>
      <c r="E43" s="10">
        <f>IF($B43="","",IFERROR(VLOOKUP($B43,'Stammdaten'!$J$5:$O$104,3,FALSE),""))</f>
        <v/>
      </c>
      <c r="F43" s="43">
        <f>IF($B43="","",IFERROR(VLOOKUP($B43,'Stammdaten'!$J$5:$O$104,4,FALSE),""))</f>
        <v/>
      </c>
      <c r="G43" s="44" t="n"/>
      <c r="H43" s="43">
        <f>IF(OR($B43="",$D43="",$F43=""),"",$D43*$F43*$G43)</f>
        <v/>
      </c>
      <c r="I43" s="43">
        <f>IF(OR($B43="",$D43="",$F43=""),"",$D43*$F43-$H43)</f>
        <v/>
      </c>
      <c r="J43" s="45">
        <f>IF($B43="","",IFERROR(VLOOKUP($B43,'Stammdaten'!$J$5:$O$104,5,FALSE),""))</f>
        <v/>
      </c>
      <c r="K43" s="43">
        <f>IF(OR($B43="",$I43="",$J43=""),"",$I43*$J43)</f>
        <v/>
      </c>
      <c r="L43" s="43">
        <f>IF(OR($B43="",$I43="",$K43=""),"",$I43+$K43)</f>
        <v/>
      </c>
    </row>
    <row r="44">
      <c r="A44" s="15">
        <f>IF($B44="","",ROW()-17)</f>
        <v/>
      </c>
      <c r="B44" s="5" t="n"/>
      <c r="C44" s="16">
        <f>IF($B44="","",IFERROR(VLOOKUP($B44,'Stammdaten'!$J$5:$O$104,2,FALSE),""))</f>
        <v/>
      </c>
      <c r="D44" s="42" t="n"/>
      <c r="E44" s="16">
        <f>IF($B44="","",IFERROR(VLOOKUP($B44,'Stammdaten'!$J$5:$O$104,3,FALSE),""))</f>
        <v/>
      </c>
      <c r="F44" s="46">
        <f>IF($B44="","",IFERROR(VLOOKUP($B44,'Stammdaten'!$J$5:$O$104,4,FALSE),""))</f>
        <v/>
      </c>
      <c r="G44" s="44" t="n"/>
      <c r="H44" s="46">
        <f>IF(OR($B44="",$D44="",$F44=""),"",$D44*$F44*$G44)</f>
        <v/>
      </c>
      <c r="I44" s="46">
        <f>IF(OR($B44="",$D44="",$F44=""),"",$D44*$F44-$H44)</f>
        <v/>
      </c>
      <c r="J44" s="47">
        <f>IF($B44="","",IFERROR(VLOOKUP($B44,'Stammdaten'!$J$5:$O$104,5,FALSE),""))</f>
        <v/>
      </c>
      <c r="K44" s="46">
        <f>IF(OR($B44="",$I44="",$J44=""),"",$I44*$J44)</f>
        <v/>
      </c>
      <c r="L44" s="46">
        <f>IF(OR($B44="",$I44="",$K44=""),"",$I44+$K44)</f>
        <v/>
      </c>
    </row>
    <row r="45">
      <c r="A45" s="9">
        <f>IF($B45="","",ROW()-17)</f>
        <v/>
      </c>
      <c r="B45" s="5" t="n"/>
      <c r="C45" s="10">
        <f>IF($B45="","",IFERROR(VLOOKUP($B45,'Stammdaten'!$J$5:$O$104,2,FALSE),""))</f>
        <v/>
      </c>
      <c r="D45" s="42" t="n"/>
      <c r="E45" s="10">
        <f>IF($B45="","",IFERROR(VLOOKUP($B45,'Stammdaten'!$J$5:$O$104,3,FALSE),""))</f>
        <v/>
      </c>
      <c r="F45" s="43">
        <f>IF($B45="","",IFERROR(VLOOKUP($B45,'Stammdaten'!$J$5:$O$104,4,FALSE),""))</f>
        <v/>
      </c>
      <c r="G45" s="44" t="n"/>
      <c r="H45" s="43">
        <f>IF(OR($B45="",$D45="",$F45=""),"",$D45*$F45*$G45)</f>
        <v/>
      </c>
      <c r="I45" s="43">
        <f>IF(OR($B45="",$D45="",$F45=""),"",$D45*$F45-$H45)</f>
        <v/>
      </c>
      <c r="J45" s="45">
        <f>IF($B45="","",IFERROR(VLOOKUP($B45,'Stammdaten'!$J$5:$O$104,5,FALSE),""))</f>
        <v/>
      </c>
      <c r="K45" s="43">
        <f>IF(OR($B45="",$I45="",$J45=""),"",$I45*$J45)</f>
        <v/>
      </c>
      <c r="L45" s="43">
        <f>IF(OR($B45="",$I45="",$K45=""),"",$I45+$K45)</f>
        <v/>
      </c>
    </row>
    <row r="46">
      <c r="A46" s="15">
        <f>IF($B46="","",ROW()-17)</f>
        <v/>
      </c>
      <c r="B46" s="5" t="n"/>
      <c r="C46" s="16">
        <f>IF($B46="","",IFERROR(VLOOKUP($B46,'Stammdaten'!$J$5:$O$104,2,FALSE),""))</f>
        <v/>
      </c>
      <c r="D46" s="42" t="n"/>
      <c r="E46" s="16">
        <f>IF($B46="","",IFERROR(VLOOKUP($B46,'Stammdaten'!$J$5:$O$104,3,FALSE),""))</f>
        <v/>
      </c>
      <c r="F46" s="46">
        <f>IF($B46="","",IFERROR(VLOOKUP($B46,'Stammdaten'!$J$5:$O$104,4,FALSE),""))</f>
        <v/>
      </c>
      <c r="G46" s="44" t="n"/>
      <c r="H46" s="46">
        <f>IF(OR($B46="",$D46="",$F46=""),"",$D46*$F46*$G46)</f>
        <v/>
      </c>
      <c r="I46" s="46">
        <f>IF(OR($B46="",$D46="",$F46=""),"",$D46*$F46-$H46)</f>
        <v/>
      </c>
      <c r="J46" s="47">
        <f>IF($B46="","",IFERROR(VLOOKUP($B46,'Stammdaten'!$J$5:$O$104,5,FALSE),""))</f>
        <v/>
      </c>
      <c r="K46" s="46">
        <f>IF(OR($B46="",$I46="",$J46=""),"",$I46*$J46)</f>
        <v/>
      </c>
      <c r="L46" s="46">
        <f>IF(OR($B46="",$I46="",$K46=""),"",$I46+$K46)</f>
        <v/>
      </c>
    </row>
    <row r="47">
      <c r="A47" s="9">
        <f>IF($B47="","",ROW()-17)</f>
        <v/>
      </c>
      <c r="B47" s="5" t="n"/>
      <c r="C47" s="10">
        <f>IF($B47="","",IFERROR(VLOOKUP($B47,'Stammdaten'!$J$5:$O$104,2,FALSE),""))</f>
        <v/>
      </c>
      <c r="D47" s="42" t="n"/>
      <c r="E47" s="10">
        <f>IF($B47="","",IFERROR(VLOOKUP($B47,'Stammdaten'!$J$5:$O$104,3,FALSE),""))</f>
        <v/>
      </c>
      <c r="F47" s="43">
        <f>IF($B47="","",IFERROR(VLOOKUP($B47,'Stammdaten'!$J$5:$O$104,4,FALSE),""))</f>
        <v/>
      </c>
      <c r="G47" s="44" t="n"/>
      <c r="H47" s="43">
        <f>IF(OR($B47="",$D47="",$F47=""),"",$D47*$F47*$G47)</f>
        <v/>
      </c>
      <c r="I47" s="43">
        <f>IF(OR($B47="",$D47="",$F47=""),"",$D47*$F47-$H47)</f>
        <v/>
      </c>
      <c r="J47" s="45">
        <f>IF($B47="","",IFERROR(VLOOKUP($B47,'Stammdaten'!$J$5:$O$104,5,FALSE),""))</f>
        <v/>
      </c>
      <c r="K47" s="43">
        <f>IF(OR($B47="",$I47="",$J47=""),"",$I47*$J47)</f>
        <v/>
      </c>
      <c r="L47" s="43">
        <f>IF(OR($B47="",$I47="",$K47=""),"",$I47+$K47)</f>
        <v/>
      </c>
    </row>
    <row r="48">
      <c r="A48" s="15">
        <f>IF($B48="","",ROW()-17)</f>
        <v/>
      </c>
      <c r="B48" s="5" t="n"/>
      <c r="C48" s="16">
        <f>IF($B48="","",IFERROR(VLOOKUP($B48,'Stammdaten'!$J$5:$O$104,2,FALSE),""))</f>
        <v/>
      </c>
      <c r="D48" s="42" t="n"/>
      <c r="E48" s="16">
        <f>IF($B48="","",IFERROR(VLOOKUP($B48,'Stammdaten'!$J$5:$O$104,3,FALSE),""))</f>
        <v/>
      </c>
      <c r="F48" s="46">
        <f>IF($B48="","",IFERROR(VLOOKUP($B48,'Stammdaten'!$J$5:$O$104,4,FALSE),""))</f>
        <v/>
      </c>
      <c r="G48" s="44" t="n"/>
      <c r="H48" s="46">
        <f>IF(OR($B48="",$D48="",$F48=""),"",$D48*$F48*$G48)</f>
        <v/>
      </c>
      <c r="I48" s="46">
        <f>IF(OR($B48="",$D48="",$F48=""),"",$D48*$F48-$H48)</f>
        <v/>
      </c>
      <c r="J48" s="47">
        <f>IF($B48="","",IFERROR(VLOOKUP($B48,'Stammdaten'!$J$5:$O$104,5,FALSE),""))</f>
        <v/>
      </c>
      <c r="K48" s="46">
        <f>IF(OR($B48="",$I48="",$J48=""),"",$I48*$J48)</f>
        <v/>
      </c>
      <c r="L48" s="46">
        <f>IF(OR($B48="",$I48="",$K48=""),"",$I48+$K48)</f>
        <v/>
      </c>
    </row>
    <row r="49">
      <c r="A49" s="9">
        <f>IF($B49="","",ROW()-17)</f>
        <v/>
      </c>
      <c r="B49" s="5" t="n"/>
      <c r="C49" s="10">
        <f>IF($B49="","",IFERROR(VLOOKUP($B49,'Stammdaten'!$J$5:$O$104,2,FALSE),""))</f>
        <v/>
      </c>
      <c r="D49" s="42" t="n"/>
      <c r="E49" s="10">
        <f>IF($B49="","",IFERROR(VLOOKUP($B49,'Stammdaten'!$J$5:$O$104,3,FALSE),""))</f>
        <v/>
      </c>
      <c r="F49" s="43">
        <f>IF($B49="","",IFERROR(VLOOKUP($B49,'Stammdaten'!$J$5:$O$104,4,FALSE),""))</f>
        <v/>
      </c>
      <c r="G49" s="44" t="n"/>
      <c r="H49" s="43">
        <f>IF(OR($B49="",$D49="",$F49=""),"",$D49*$F49*$G49)</f>
        <v/>
      </c>
      <c r="I49" s="43">
        <f>IF(OR($B49="",$D49="",$F49=""),"",$D49*$F49-$H49)</f>
        <v/>
      </c>
      <c r="J49" s="45">
        <f>IF($B49="","",IFERROR(VLOOKUP($B49,'Stammdaten'!$J$5:$O$104,5,FALSE),""))</f>
        <v/>
      </c>
      <c r="K49" s="43">
        <f>IF(OR($B49="",$I49="",$J49=""),"",$I49*$J49)</f>
        <v/>
      </c>
      <c r="L49" s="43">
        <f>IF(OR($B49="",$I49="",$K49=""),"",$I49+$K49)</f>
        <v/>
      </c>
    </row>
    <row r="50">
      <c r="A50" s="15">
        <f>IF($B50="","",ROW()-17)</f>
        <v/>
      </c>
      <c r="B50" s="5" t="n"/>
      <c r="C50" s="16">
        <f>IF($B50="","",IFERROR(VLOOKUP($B50,'Stammdaten'!$J$5:$O$104,2,FALSE),""))</f>
        <v/>
      </c>
      <c r="D50" s="42" t="n"/>
      <c r="E50" s="16">
        <f>IF($B50="","",IFERROR(VLOOKUP($B50,'Stammdaten'!$J$5:$O$104,3,FALSE),""))</f>
        <v/>
      </c>
      <c r="F50" s="46">
        <f>IF($B50="","",IFERROR(VLOOKUP($B50,'Stammdaten'!$J$5:$O$104,4,FALSE),""))</f>
        <v/>
      </c>
      <c r="G50" s="44" t="n"/>
      <c r="H50" s="46">
        <f>IF(OR($B50="",$D50="",$F50=""),"",$D50*$F50*$G50)</f>
        <v/>
      </c>
      <c r="I50" s="46">
        <f>IF(OR($B50="",$D50="",$F50=""),"",$D50*$F50-$H50)</f>
        <v/>
      </c>
      <c r="J50" s="47">
        <f>IF($B50="","",IFERROR(VLOOKUP($B50,'Stammdaten'!$J$5:$O$104,5,FALSE),""))</f>
        <v/>
      </c>
      <c r="K50" s="46">
        <f>IF(OR($B50="",$I50="",$J50=""),"",$I50*$J50)</f>
        <v/>
      </c>
      <c r="L50" s="46">
        <f>IF(OR($B50="",$I50="",$K50=""),"",$I50+$K50)</f>
        <v/>
      </c>
    </row>
    <row r="51">
      <c r="A51" s="9">
        <f>IF($B51="","",ROW()-17)</f>
        <v/>
      </c>
      <c r="B51" s="5" t="n"/>
      <c r="C51" s="10">
        <f>IF($B51="","",IFERROR(VLOOKUP($B51,'Stammdaten'!$J$5:$O$104,2,FALSE),""))</f>
        <v/>
      </c>
      <c r="D51" s="42" t="n"/>
      <c r="E51" s="10">
        <f>IF($B51="","",IFERROR(VLOOKUP($B51,'Stammdaten'!$J$5:$O$104,3,FALSE),""))</f>
        <v/>
      </c>
      <c r="F51" s="43">
        <f>IF($B51="","",IFERROR(VLOOKUP($B51,'Stammdaten'!$J$5:$O$104,4,FALSE),""))</f>
        <v/>
      </c>
      <c r="G51" s="44" t="n"/>
      <c r="H51" s="43">
        <f>IF(OR($B51="",$D51="",$F51=""),"",$D51*$F51*$G51)</f>
        <v/>
      </c>
      <c r="I51" s="43">
        <f>IF(OR($B51="",$D51="",$F51=""),"",$D51*$F51-$H51)</f>
        <v/>
      </c>
      <c r="J51" s="45">
        <f>IF($B51="","",IFERROR(VLOOKUP($B51,'Stammdaten'!$J$5:$O$104,5,FALSE),""))</f>
        <v/>
      </c>
      <c r="K51" s="43">
        <f>IF(OR($B51="",$I51="",$J51=""),"",$I51*$J51)</f>
        <v/>
      </c>
      <c r="L51" s="43">
        <f>IF(OR($B51="",$I51="",$K51=""),"",$I51+$K51)</f>
        <v/>
      </c>
    </row>
    <row r="52">
      <c r="A52" s="15">
        <f>IF($B52="","",ROW()-17)</f>
        <v/>
      </c>
      <c r="B52" s="5" t="n"/>
      <c r="C52" s="16">
        <f>IF($B52="","",IFERROR(VLOOKUP($B52,'Stammdaten'!$J$5:$O$104,2,FALSE),""))</f>
        <v/>
      </c>
      <c r="D52" s="42" t="n"/>
      <c r="E52" s="16">
        <f>IF($B52="","",IFERROR(VLOOKUP($B52,'Stammdaten'!$J$5:$O$104,3,FALSE),""))</f>
        <v/>
      </c>
      <c r="F52" s="46">
        <f>IF($B52="","",IFERROR(VLOOKUP($B52,'Stammdaten'!$J$5:$O$104,4,FALSE),""))</f>
        <v/>
      </c>
      <c r="G52" s="44" t="n"/>
      <c r="H52" s="46">
        <f>IF(OR($B52="",$D52="",$F52=""),"",$D52*$F52*$G52)</f>
        <v/>
      </c>
      <c r="I52" s="46">
        <f>IF(OR($B52="",$D52="",$F52=""),"",$D52*$F52-$H52)</f>
        <v/>
      </c>
      <c r="J52" s="47">
        <f>IF($B52="","",IFERROR(VLOOKUP($B52,'Stammdaten'!$J$5:$O$104,5,FALSE),""))</f>
        <v/>
      </c>
      <c r="K52" s="46">
        <f>IF(OR($B52="",$I52="",$J52=""),"",$I52*$J52)</f>
        <v/>
      </c>
      <c r="L52" s="46">
        <f>IF(OR($B52="",$I52="",$K52=""),"",$I52+$K52)</f>
        <v/>
      </c>
    </row>
    <row r="53">
      <c r="A53" s="9">
        <f>IF($B53="","",ROW()-17)</f>
        <v/>
      </c>
      <c r="B53" s="5" t="n"/>
      <c r="C53" s="10">
        <f>IF($B53="","",IFERROR(VLOOKUP($B53,'Stammdaten'!$J$5:$O$104,2,FALSE),""))</f>
        <v/>
      </c>
      <c r="D53" s="42" t="n"/>
      <c r="E53" s="10">
        <f>IF($B53="","",IFERROR(VLOOKUP($B53,'Stammdaten'!$J$5:$O$104,3,FALSE),""))</f>
        <v/>
      </c>
      <c r="F53" s="43">
        <f>IF($B53="","",IFERROR(VLOOKUP($B53,'Stammdaten'!$J$5:$O$104,4,FALSE),""))</f>
        <v/>
      </c>
      <c r="G53" s="44" t="n"/>
      <c r="H53" s="43">
        <f>IF(OR($B53="",$D53="",$F53=""),"",$D53*$F53*$G53)</f>
        <v/>
      </c>
      <c r="I53" s="43">
        <f>IF(OR($B53="",$D53="",$F53=""),"",$D53*$F53-$H53)</f>
        <v/>
      </c>
      <c r="J53" s="45">
        <f>IF($B53="","",IFERROR(VLOOKUP($B53,'Stammdaten'!$J$5:$O$104,5,FALSE),""))</f>
        <v/>
      </c>
      <c r="K53" s="43">
        <f>IF(OR($B53="",$I53="",$J53=""),"",$I53*$J53)</f>
        <v/>
      </c>
      <c r="L53" s="43">
        <f>IF(OR($B53="",$I53="",$K53=""),"",$I53+$K53)</f>
        <v/>
      </c>
    </row>
    <row r="54">
      <c r="A54" s="15">
        <f>IF($B54="","",ROW()-17)</f>
        <v/>
      </c>
      <c r="B54" s="5" t="n"/>
      <c r="C54" s="16">
        <f>IF($B54="","",IFERROR(VLOOKUP($B54,'Stammdaten'!$J$5:$O$104,2,FALSE),""))</f>
        <v/>
      </c>
      <c r="D54" s="42" t="n"/>
      <c r="E54" s="16">
        <f>IF($B54="","",IFERROR(VLOOKUP($B54,'Stammdaten'!$J$5:$O$104,3,FALSE),""))</f>
        <v/>
      </c>
      <c r="F54" s="46">
        <f>IF($B54="","",IFERROR(VLOOKUP($B54,'Stammdaten'!$J$5:$O$104,4,FALSE),""))</f>
        <v/>
      </c>
      <c r="G54" s="44" t="n"/>
      <c r="H54" s="46">
        <f>IF(OR($B54="",$D54="",$F54=""),"",$D54*$F54*$G54)</f>
        <v/>
      </c>
      <c r="I54" s="46">
        <f>IF(OR($B54="",$D54="",$F54=""),"",$D54*$F54-$H54)</f>
        <v/>
      </c>
      <c r="J54" s="47">
        <f>IF($B54="","",IFERROR(VLOOKUP($B54,'Stammdaten'!$J$5:$O$104,5,FALSE),""))</f>
        <v/>
      </c>
      <c r="K54" s="46">
        <f>IF(OR($B54="",$I54="",$J54=""),"",$I54*$J54)</f>
        <v/>
      </c>
      <c r="L54" s="46">
        <f>IF(OR($B54="",$I54="",$K54=""),"",$I54+$K54)</f>
        <v/>
      </c>
    </row>
    <row r="55">
      <c r="A55" s="9">
        <f>IF($B55="","",ROW()-17)</f>
        <v/>
      </c>
      <c r="B55" s="5" t="n"/>
      <c r="C55" s="10">
        <f>IF($B55="","",IFERROR(VLOOKUP($B55,'Stammdaten'!$J$5:$O$104,2,FALSE),""))</f>
        <v/>
      </c>
      <c r="D55" s="42" t="n"/>
      <c r="E55" s="10">
        <f>IF($B55="","",IFERROR(VLOOKUP($B55,'Stammdaten'!$J$5:$O$104,3,FALSE),""))</f>
        <v/>
      </c>
      <c r="F55" s="43">
        <f>IF($B55="","",IFERROR(VLOOKUP($B55,'Stammdaten'!$J$5:$O$104,4,FALSE),""))</f>
        <v/>
      </c>
      <c r="G55" s="44" t="n"/>
      <c r="H55" s="43">
        <f>IF(OR($B55="",$D55="",$F55=""),"",$D55*$F55*$G55)</f>
        <v/>
      </c>
      <c r="I55" s="43">
        <f>IF(OR($B55="",$D55="",$F55=""),"",$D55*$F55-$H55)</f>
        <v/>
      </c>
      <c r="J55" s="45">
        <f>IF($B55="","",IFERROR(VLOOKUP($B55,'Stammdaten'!$J$5:$O$104,5,FALSE),""))</f>
        <v/>
      </c>
      <c r="K55" s="43">
        <f>IF(OR($B55="",$I55="",$J55=""),"",$I55*$J55)</f>
        <v/>
      </c>
      <c r="L55" s="43">
        <f>IF(OR($B55="",$I55="",$K55=""),"",$I55+$K55)</f>
        <v/>
      </c>
    </row>
    <row r="56">
      <c r="A56" s="15">
        <f>IF($B56="","",ROW()-17)</f>
        <v/>
      </c>
      <c r="B56" s="5" t="n"/>
      <c r="C56" s="16">
        <f>IF($B56="","",IFERROR(VLOOKUP($B56,'Stammdaten'!$J$5:$O$104,2,FALSE),""))</f>
        <v/>
      </c>
      <c r="D56" s="42" t="n"/>
      <c r="E56" s="16">
        <f>IF($B56="","",IFERROR(VLOOKUP($B56,'Stammdaten'!$J$5:$O$104,3,FALSE),""))</f>
        <v/>
      </c>
      <c r="F56" s="46">
        <f>IF($B56="","",IFERROR(VLOOKUP($B56,'Stammdaten'!$J$5:$O$104,4,FALSE),""))</f>
        <v/>
      </c>
      <c r="G56" s="44" t="n"/>
      <c r="H56" s="46">
        <f>IF(OR($B56="",$D56="",$F56=""),"",$D56*$F56*$G56)</f>
        <v/>
      </c>
      <c r="I56" s="46">
        <f>IF(OR($B56="",$D56="",$F56=""),"",$D56*$F56-$H56)</f>
        <v/>
      </c>
      <c r="J56" s="47">
        <f>IF($B56="","",IFERROR(VLOOKUP($B56,'Stammdaten'!$J$5:$O$104,5,FALSE),""))</f>
        <v/>
      </c>
      <c r="K56" s="46">
        <f>IF(OR($B56="",$I56="",$J56=""),"",$I56*$J56)</f>
        <v/>
      </c>
      <c r="L56" s="46">
        <f>IF(OR($B56="",$I56="",$K56=""),"",$I56+$K56)</f>
        <v/>
      </c>
    </row>
    <row r="57">
      <c r="A57" s="9">
        <f>IF($B57="","",ROW()-17)</f>
        <v/>
      </c>
      <c r="B57" s="5" t="n"/>
      <c r="C57" s="10">
        <f>IF($B57="","",IFERROR(VLOOKUP($B57,'Stammdaten'!$J$5:$O$104,2,FALSE),""))</f>
        <v/>
      </c>
      <c r="D57" s="42" t="n"/>
      <c r="E57" s="10">
        <f>IF($B57="","",IFERROR(VLOOKUP($B57,'Stammdaten'!$J$5:$O$104,3,FALSE),""))</f>
        <v/>
      </c>
      <c r="F57" s="43">
        <f>IF($B57="","",IFERROR(VLOOKUP($B57,'Stammdaten'!$J$5:$O$104,4,FALSE),""))</f>
        <v/>
      </c>
      <c r="G57" s="44" t="n"/>
      <c r="H57" s="43">
        <f>IF(OR($B57="",$D57="",$F57=""),"",$D57*$F57*$G57)</f>
        <v/>
      </c>
      <c r="I57" s="43">
        <f>IF(OR($B57="",$D57="",$F57=""),"",$D57*$F57-$H57)</f>
        <v/>
      </c>
      <c r="J57" s="45">
        <f>IF($B57="","",IFERROR(VLOOKUP($B57,'Stammdaten'!$J$5:$O$104,5,FALSE),""))</f>
        <v/>
      </c>
      <c r="K57" s="43">
        <f>IF(OR($B57="",$I57="",$J57=""),"",$I57*$J57)</f>
        <v/>
      </c>
      <c r="L57" s="43">
        <f>IF(OR($B57="",$I57="",$K57=""),"",$I57+$K57)</f>
        <v/>
      </c>
    </row>
    <row r="58">
      <c r="A58" s="15">
        <f>IF($B58="","",ROW()-17)</f>
        <v/>
      </c>
      <c r="B58" s="5" t="n"/>
      <c r="C58" s="16">
        <f>IF($B58="","",IFERROR(VLOOKUP($B58,'Stammdaten'!$J$5:$O$104,2,FALSE),""))</f>
        <v/>
      </c>
      <c r="D58" s="42" t="n"/>
      <c r="E58" s="16">
        <f>IF($B58="","",IFERROR(VLOOKUP($B58,'Stammdaten'!$J$5:$O$104,3,FALSE),""))</f>
        <v/>
      </c>
      <c r="F58" s="46">
        <f>IF($B58="","",IFERROR(VLOOKUP($B58,'Stammdaten'!$J$5:$O$104,4,FALSE),""))</f>
        <v/>
      </c>
      <c r="G58" s="44" t="n"/>
      <c r="H58" s="46">
        <f>IF(OR($B58="",$D58="",$F58=""),"",$D58*$F58*$G58)</f>
        <v/>
      </c>
      <c r="I58" s="46">
        <f>IF(OR($B58="",$D58="",$F58=""),"",$D58*$F58-$H58)</f>
        <v/>
      </c>
      <c r="J58" s="47">
        <f>IF($B58="","",IFERROR(VLOOKUP($B58,'Stammdaten'!$J$5:$O$104,5,FALSE),""))</f>
        <v/>
      </c>
      <c r="K58" s="46">
        <f>IF(OR($B58="",$I58="",$J58=""),"",$I58*$J58)</f>
        <v/>
      </c>
      <c r="L58" s="46">
        <f>IF(OR($B58="",$I58="",$K58=""),"",$I58+$K58)</f>
        <v/>
      </c>
    </row>
    <row r="59">
      <c r="A59" s="9">
        <f>IF($B59="","",ROW()-17)</f>
        <v/>
      </c>
      <c r="B59" s="5" t="n"/>
      <c r="C59" s="10">
        <f>IF($B59="","",IFERROR(VLOOKUP($B59,'Stammdaten'!$J$5:$O$104,2,FALSE),""))</f>
        <v/>
      </c>
      <c r="D59" s="42" t="n"/>
      <c r="E59" s="10">
        <f>IF($B59="","",IFERROR(VLOOKUP($B59,'Stammdaten'!$J$5:$O$104,3,FALSE),""))</f>
        <v/>
      </c>
      <c r="F59" s="43">
        <f>IF($B59="","",IFERROR(VLOOKUP($B59,'Stammdaten'!$J$5:$O$104,4,FALSE),""))</f>
        <v/>
      </c>
      <c r="G59" s="44" t="n"/>
      <c r="H59" s="43">
        <f>IF(OR($B59="",$D59="",$F59=""),"",$D59*$F59*$G59)</f>
        <v/>
      </c>
      <c r="I59" s="43">
        <f>IF(OR($B59="",$D59="",$F59=""),"",$D59*$F59-$H59)</f>
        <v/>
      </c>
      <c r="J59" s="45">
        <f>IF($B59="","",IFERROR(VLOOKUP($B59,'Stammdaten'!$J$5:$O$104,5,FALSE),""))</f>
        <v/>
      </c>
      <c r="K59" s="43">
        <f>IF(OR($B59="",$I59="",$J59=""),"",$I59*$J59)</f>
        <v/>
      </c>
      <c r="L59" s="43">
        <f>IF(OR($B59="",$I59="",$K59=""),"",$I59+$K59)</f>
        <v/>
      </c>
    </row>
    <row r="60">
      <c r="A60" s="15">
        <f>IF($B60="","",ROW()-17)</f>
        <v/>
      </c>
      <c r="B60" s="5" t="n"/>
      <c r="C60" s="16">
        <f>IF($B60="","",IFERROR(VLOOKUP($B60,'Stammdaten'!$J$5:$O$104,2,FALSE),""))</f>
        <v/>
      </c>
      <c r="D60" s="42" t="n"/>
      <c r="E60" s="16">
        <f>IF($B60="","",IFERROR(VLOOKUP($B60,'Stammdaten'!$J$5:$O$104,3,FALSE),""))</f>
        <v/>
      </c>
      <c r="F60" s="46">
        <f>IF($B60="","",IFERROR(VLOOKUP($B60,'Stammdaten'!$J$5:$O$104,4,FALSE),""))</f>
        <v/>
      </c>
      <c r="G60" s="44" t="n"/>
      <c r="H60" s="46">
        <f>IF(OR($B60="",$D60="",$F60=""),"",$D60*$F60*$G60)</f>
        <v/>
      </c>
      <c r="I60" s="46">
        <f>IF(OR($B60="",$D60="",$F60=""),"",$D60*$F60-$H60)</f>
        <v/>
      </c>
      <c r="J60" s="47">
        <f>IF($B60="","",IFERROR(VLOOKUP($B60,'Stammdaten'!$J$5:$O$104,5,FALSE),""))</f>
        <v/>
      </c>
      <c r="K60" s="46">
        <f>IF(OR($B60="",$I60="",$J60=""),"",$I60*$J60)</f>
        <v/>
      </c>
      <c r="L60" s="46">
        <f>IF(OR($B60="",$I60="",$K60=""),"",$I60+$K60)</f>
        <v/>
      </c>
    </row>
    <row r="61">
      <c r="A61" s="9">
        <f>IF($B61="","",ROW()-17)</f>
        <v/>
      </c>
      <c r="B61" s="5" t="n"/>
      <c r="C61" s="10">
        <f>IF($B61="","",IFERROR(VLOOKUP($B61,'Stammdaten'!$J$5:$O$104,2,FALSE),""))</f>
        <v/>
      </c>
      <c r="D61" s="42" t="n"/>
      <c r="E61" s="10">
        <f>IF($B61="","",IFERROR(VLOOKUP($B61,'Stammdaten'!$J$5:$O$104,3,FALSE),""))</f>
        <v/>
      </c>
      <c r="F61" s="43">
        <f>IF($B61="","",IFERROR(VLOOKUP($B61,'Stammdaten'!$J$5:$O$104,4,FALSE),""))</f>
        <v/>
      </c>
      <c r="G61" s="44" t="n"/>
      <c r="H61" s="43">
        <f>IF(OR($B61="",$D61="",$F61=""),"",$D61*$F61*$G61)</f>
        <v/>
      </c>
      <c r="I61" s="43">
        <f>IF(OR($B61="",$D61="",$F61=""),"",$D61*$F61-$H61)</f>
        <v/>
      </c>
      <c r="J61" s="45">
        <f>IF($B61="","",IFERROR(VLOOKUP($B61,'Stammdaten'!$J$5:$O$104,5,FALSE),""))</f>
        <v/>
      </c>
      <c r="K61" s="43">
        <f>IF(OR($B61="",$I61="",$J61=""),"",$I61*$J61)</f>
        <v/>
      </c>
      <c r="L61" s="43">
        <f>IF(OR($B61="",$I61="",$K61=""),"",$I61+$K61)</f>
        <v/>
      </c>
    </row>
    <row r="62">
      <c r="A62" s="15">
        <f>IF($B62="","",ROW()-17)</f>
        <v/>
      </c>
      <c r="B62" s="5" t="n"/>
      <c r="C62" s="16">
        <f>IF($B62="","",IFERROR(VLOOKUP($B62,'Stammdaten'!$J$5:$O$104,2,FALSE),""))</f>
        <v/>
      </c>
      <c r="D62" s="42" t="n"/>
      <c r="E62" s="16">
        <f>IF($B62="","",IFERROR(VLOOKUP($B62,'Stammdaten'!$J$5:$O$104,3,FALSE),""))</f>
        <v/>
      </c>
      <c r="F62" s="46">
        <f>IF($B62="","",IFERROR(VLOOKUP($B62,'Stammdaten'!$J$5:$O$104,4,FALSE),""))</f>
        <v/>
      </c>
      <c r="G62" s="44" t="n"/>
      <c r="H62" s="46">
        <f>IF(OR($B62="",$D62="",$F62=""),"",$D62*$F62*$G62)</f>
        <v/>
      </c>
      <c r="I62" s="46">
        <f>IF(OR($B62="",$D62="",$F62=""),"",$D62*$F62-$H62)</f>
        <v/>
      </c>
      <c r="J62" s="47">
        <f>IF($B62="","",IFERROR(VLOOKUP($B62,'Stammdaten'!$J$5:$O$104,5,FALSE),""))</f>
        <v/>
      </c>
      <c r="K62" s="46">
        <f>IF(OR($B62="",$I62="",$J62=""),"",$I62*$J62)</f>
        <v/>
      </c>
      <c r="L62" s="46">
        <f>IF(OR($B62="",$I62="",$K62=""),"",$I62+$K62)</f>
        <v/>
      </c>
    </row>
    <row r="63">
      <c r="A63" s="9">
        <f>IF($B63="","",ROW()-17)</f>
        <v/>
      </c>
      <c r="B63" s="5" t="n"/>
      <c r="C63" s="10">
        <f>IF($B63="","",IFERROR(VLOOKUP($B63,'Stammdaten'!$J$5:$O$104,2,FALSE),""))</f>
        <v/>
      </c>
      <c r="D63" s="42" t="n"/>
      <c r="E63" s="10">
        <f>IF($B63="","",IFERROR(VLOOKUP($B63,'Stammdaten'!$J$5:$O$104,3,FALSE),""))</f>
        <v/>
      </c>
      <c r="F63" s="43">
        <f>IF($B63="","",IFERROR(VLOOKUP($B63,'Stammdaten'!$J$5:$O$104,4,FALSE),""))</f>
        <v/>
      </c>
      <c r="G63" s="44" t="n"/>
      <c r="H63" s="43">
        <f>IF(OR($B63="",$D63="",$F63=""),"",$D63*$F63*$G63)</f>
        <v/>
      </c>
      <c r="I63" s="43">
        <f>IF(OR($B63="",$D63="",$F63=""),"",$D63*$F63-$H63)</f>
        <v/>
      </c>
      <c r="J63" s="45">
        <f>IF($B63="","",IFERROR(VLOOKUP($B63,'Stammdaten'!$J$5:$O$104,5,FALSE),""))</f>
        <v/>
      </c>
      <c r="K63" s="43">
        <f>IF(OR($B63="",$I63="",$J63=""),"",$I63*$J63)</f>
        <v/>
      </c>
      <c r="L63" s="43">
        <f>IF(OR($B63="",$I63="",$K63=""),"",$I63+$K63)</f>
        <v/>
      </c>
    </row>
    <row r="64">
      <c r="A64" s="15">
        <f>IF($B64="","",ROW()-17)</f>
        <v/>
      </c>
      <c r="B64" s="5" t="n"/>
      <c r="C64" s="16">
        <f>IF($B64="","",IFERROR(VLOOKUP($B64,'Stammdaten'!$J$5:$O$104,2,FALSE),""))</f>
        <v/>
      </c>
      <c r="D64" s="42" t="n"/>
      <c r="E64" s="16">
        <f>IF($B64="","",IFERROR(VLOOKUP($B64,'Stammdaten'!$J$5:$O$104,3,FALSE),""))</f>
        <v/>
      </c>
      <c r="F64" s="46">
        <f>IF($B64="","",IFERROR(VLOOKUP($B64,'Stammdaten'!$J$5:$O$104,4,FALSE),""))</f>
        <v/>
      </c>
      <c r="G64" s="44" t="n"/>
      <c r="H64" s="46">
        <f>IF(OR($B64="",$D64="",$F64=""),"",$D64*$F64*$G64)</f>
        <v/>
      </c>
      <c r="I64" s="46">
        <f>IF(OR($B64="",$D64="",$F64=""),"",$D64*$F64-$H64)</f>
        <v/>
      </c>
      <c r="J64" s="47">
        <f>IF($B64="","",IFERROR(VLOOKUP($B64,'Stammdaten'!$J$5:$O$104,5,FALSE),""))</f>
        <v/>
      </c>
      <c r="K64" s="46">
        <f>IF(OR($B64="",$I64="",$J64=""),"",$I64*$J64)</f>
        <v/>
      </c>
      <c r="L64" s="46">
        <f>IF(OR($B64="",$I64="",$K64=""),"",$I64+$K64)</f>
        <v/>
      </c>
    </row>
    <row r="65">
      <c r="A65" s="9">
        <f>IF($B65="","",ROW()-17)</f>
        <v/>
      </c>
      <c r="B65" s="5" t="n"/>
      <c r="C65" s="10">
        <f>IF($B65="","",IFERROR(VLOOKUP($B65,'Stammdaten'!$J$5:$O$104,2,FALSE),""))</f>
        <v/>
      </c>
      <c r="D65" s="42" t="n"/>
      <c r="E65" s="10">
        <f>IF($B65="","",IFERROR(VLOOKUP($B65,'Stammdaten'!$J$5:$O$104,3,FALSE),""))</f>
        <v/>
      </c>
      <c r="F65" s="43">
        <f>IF($B65="","",IFERROR(VLOOKUP($B65,'Stammdaten'!$J$5:$O$104,4,FALSE),""))</f>
        <v/>
      </c>
      <c r="G65" s="44" t="n"/>
      <c r="H65" s="43">
        <f>IF(OR($B65="",$D65="",$F65=""),"",$D65*$F65*$G65)</f>
        <v/>
      </c>
      <c r="I65" s="43">
        <f>IF(OR($B65="",$D65="",$F65=""),"",$D65*$F65-$H65)</f>
        <v/>
      </c>
      <c r="J65" s="45">
        <f>IF($B65="","",IFERROR(VLOOKUP($B65,'Stammdaten'!$J$5:$O$104,5,FALSE),""))</f>
        <v/>
      </c>
      <c r="K65" s="43">
        <f>IF(OR($B65="",$I65="",$J65=""),"",$I65*$J65)</f>
        <v/>
      </c>
      <c r="L65" s="43">
        <f>IF(OR($B65="",$I65="",$K65=""),"",$I65+$K65)</f>
        <v/>
      </c>
    </row>
    <row r="66">
      <c r="A66" s="15">
        <f>IF($B66="","",ROW()-17)</f>
        <v/>
      </c>
      <c r="B66" s="5" t="n"/>
      <c r="C66" s="16">
        <f>IF($B66="","",IFERROR(VLOOKUP($B66,'Stammdaten'!$J$5:$O$104,2,FALSE),""))</f>
        <v/>
      </c>
      <c r="D66" s="42" t="n"/>
      <c r="E66" s="16">
        <f>IF($B66="","",IFERROR(VLOOKUP($B66,'Stammdaten'!$J$5:$O$104,3,FALSE),""))</f>
        <v/>
      </c>
      <c r="F66" s="46">
        <f>IF($B66="","",IFERROR(VLOOKUP($B66,'Stammdaten'!$J$5:$O$104,4,FALSE),""))</f>
        <v/>
      </c>
      <c r="G66" s="44" t="n"/>
      <c r="H66" s="46">
        <f>IF(OR($B66="",$D66="",$F66=""),"",$D66*$F66*$G66)</f>
        <v/>
      </c>
      <c r="I66" s="46">
        <f>IF(OR($B66="",$D66="",$F66=""),"",$D66*$F66-$H66)</f>
        <v/>
      </c>
      <c r="J66" s="47">
        <f>IF($B66="","",IFERROR(VLOOKUP($B66,'Stammdaten'!$J$5:$O$104,5,FALSE),""))</f>
        <v/>
      </c>
      <c r="K66" s="46">
        <f>IF(OR($B66="",$I66="",$J66=""),"",$I66*$J66)</f>
        <v/>
      </c>
      <c r="L66" s="46">
        <f>IF(OR($B66="",$I66="",$K66=""),"",$I66+$K66)</f>
        <v/>
      </c>
    </row>
    <row r="67">
      <c r="A67" s="9">
        <f>IF($B67="","",ROW()-17)</f>
        <v/>
      </c>
      <c r="B67" s="5" t="n"/>
      <c r="C67" s="10">
        <f>IF($B67="","",IFERROR(VLOOKUP($B67,'Stammdaten'!$J$5:$O$104,2,FALSE),""))</f>
        <v/>
      </c>
      <c r="D67" s="42" t="n"/>
      <c r="E67" s="10">
        <f>IF($B67="","",IFERROR(VLOOKUP($B67,'Stammdaten'!$J$5:$O$104,3,FALSE),""))</f>
        <v/>
      </c>
      <c r="F67" s="43">
        <f>IF($B67="","",IFERROR(VLOOKUP($B67,'Stammdaten'!$J$5:$O$104,4,FALSE),""))</f>
        <v/>
      </c>
      <c r="G67" s="44" t="n"/>
      <c r="H67" s="43">
        <f>IF(OR($B67="",$D67="",$F67=""),"",$D67*$F67*$G67)</f>
        <v/>
      </c>
      <c r="I67" s="43">
        <f>IF(OR($B67="",$D67="",$F67=""),"",$D67*$F67-$H67)</f>
        <v/>
      </c>
      <c r="J67" s="45">
        <f>IF($B67="","",IFERROR(VLOOKUP($B67,'Stammdaten'!$J$5:$O$104,5,FALSE),""))</f>
        <v/>
      </c>
      <c r="K67" s="43">
        <f>IF(OR($B67="",$I67="",$J67=""),"",$I67*$J67)</f>
        <v/>
      </c>
      <c r="L67" s="43">
        <f>IF(OR($B67="",$I67="",$K67=""),"",$I67+$K67)</f>
        <v/>
      </c>
    </row>
    <row r="68">
      <c r="A68" s="15">
        <f>IF($B68="","",ROW()-17)</f>
        <v/>
      </c>
      <c r="B68" s="5" t="n"/>
      <c r="C68" s="16">
        <f>IF($B68="","",IFERROR(VLOOKUP($B68,'Stammdaten'!$J$5:$O$104,2,FALSE),""))</f>
        <v/>
      </c>
      <c r="D68" s="42" t="n"/>
      <c r="E68" s="16">
        <f>IF($B68="","",IFERROR(VLOOKUP($B68,'Stammdaten'!$J$5:$O$104,3,FALSE),""))</f>
        <v/>
      </c>
      <c r="F68" s="46">
        <f>IF($B68="","",IFERROR(VLOOKUP($B68,'Stammdaten'!$J$5:$O$104,4,FALSE),""))</f>
        <v/>
      </c>
      <c r="G68" s="44" t="n"/>
      <c r="H68" s="46">
        <f>IF(OR($B68="",$D68="",$F68=""),"",$D68*$F68*$G68)</f>
        <v/>
      </c>
      <c r="I68" s="46">
        <f>IF(OR($B68="",$D68="",$F68=""),"",$D68*$F68-$H68)</f>
        <v/>
      </c>
      <c r="J68" s="47">
        <f>IF($B68="","",IFERROR(VLOOKUP($B68,'Stammdaten'!$J$5:$O$104,5,FALSE),""))</f>
        <v/>
      </c>
      <c r="K68" s="46">
        <f>IF(OR($B68="",$I68="",$J68=""),"",$I68*$J68)</f>
        <v/>
      </c>
      <c r="L68" s="46">
        <f>IF(OR($B68="",$I68="",$K68=""),"",$I68+$K68)</f>
        <v/>
      </c>
    </row>
    <row r="69">
      <c r="A69" s="9">
        <f>IF($B69="","",ROW()-17)</f>
        <v/>
      </c>
      <c r="B69" s="5" t="n"/>
      <c r="C69" s="10">
        <f>IF($B69="","",IFERROR(VLOOKUP($B69,'Stammdaten'!$J$5:$O$104,2,FALSE),""))</f>
        <v/>
      </c>
      <c r="D69" s="42" t="n"/>
      <c r="E69" s="10">
        <f>IF($B69="","",IFERROR(VLOOKUP($B69,'Stammdaten'!$J$5:$O$104,3,FALSE),""))</f>
        <v/>
      </c>
      <c r="F69" s="43">
        <f>IF($B69="","",IFERROR(VLOOKUP($B69,'Stammdaten'!$J$5:$O$104,4,FALSE),""))</f>
        <v/>
      </c>
      <c r="G69" s="44" t="n"/>
      <c r="H69" s="43">
        <f>IF(OR($B69="",$D69="",$F69=""),"",$D69*$F69*$G69)</f>
        <v/>
      </c>
      <c r="I69" s="43">
        <f>IF(OR($B69="",$D69="",$F69=""),"",$D69*$F69-$H69)</f>
        <v/>
      </c>
      <c r="J69" s="45">
        <f>IF($B69="","",IFERROR(VLOOKUP($B69,'Stammdaten'!$J$5:$O$104,5,FALSE),""))</f>
        <v/>
      </c>
      <c r="K69" s="43">
        <f>IF(OR($B69="",$I69="",$J69=""),"",$I69*$J69)</f>
        <v/>
      </c>
      <c r="L69" s="43">
        <f>IF(OR($B69="",$I69="",$K69=""),"",$I69+$K69)</f>
        <v/>
      </c>
    </row>
    <row r="70">
      <c r="A70" s="15">
        <f>IF($B70="","",ROW()-17)</f>
        <v/>
      </c>
      <c r="B70" s="5" t="n"/>
      <c r="C70" s="16">
        <f>IF($B70="","",IFERROR(VLOOKUP($B70,'Stammdaten'!$J$5:$O$104,2,FALSE),""))</f>
        <v/>
      </c>
      <c r="D70" s="42" t="n"/>
      <c r="E70" s="16">
        <f>IF($B70="","",IFERROR(VLOOKUP($B70,'Stammdaten'!$J$5:$O$104,3,FALSE),""))</f>
        <v/>
      </c>
      <c r="F70" s="46">
        <f>IF($B70="","",IFERROR(VLOOKUP($B70,'Stammdaten'!$J$5:$O$104,4,FALSE),""))</f>
        <v/>
      </c>
      <c r="G70" s="44" t="n"/>
      <c r="H70" s="46">
        <f>IF(OR($B70="",$D70="",$F70=""),"",$D70*$F70*$G70)</f>
        <v/>
      </c>
      <c r="I70" s="46">
        <f>IF(OR($B70="",$D70="",$F70=""),"",$D70*$F70-$H70)</f>
        <v/>
      </c>
      <c r="J70" s="47">
        <f>IF($B70="","",IFERROR(VLOOKUP($B70,'Stammdaten'!$J$5:$O$104,5,FALSE),""))</f>
        <v/>
      </c>
      <c r="K70" s="46">
        <f>IF(OR($B70="",$I70="",$J70=""),"",$I70*$J70)</f>
        <v/>
      </c>
      <c r="L70" s="46">
        <f>IF(OR($B70="",$I70="",$K70=""),"",$I70+$K70)</f>
        <v/>
      </c>
    </row>
    <row r="71">
      <c r="A71" s="9">
        <f>IF($B71="","",ROW()-17)</f>
        <v/>
      </c>
      <c r="B71" s="5" t="n"/>
      <c r="C71" s="10">
        <f>IF($B71="","",IFERROR(VLOOKUP($B71,'Stammdaten'!$J$5:$O$104,2,FALSE),""))</f>
        <v/>
      </c>
      <c r="D71" s="42" t="n"/>
      <c r="E71" s="10">
        <f>IF($B71="","",IFERROR(VLOOKUP($B71,'Stammdaten'!$J$5:$O$104,3,FALSE),""))</f>
        <v/>
      </c>
      <c r="F71" s="43">
        <f>IF($B71="","",IFERROR(VLOOKUP($B71,'Stammdaten'!$J$5:$O$104,4,FALSE),""))</f>
        <v/>
      </c>
      <c r="G71" s="44" t="n"/>
      <c r="H71" s="43">
        <f>IF(OR($B71="",$D71="",$F71=""),"",$D71*$F71*$G71)</f>
        <v/>
      </c>
      <c r="I71" s="43">
        <f>IF(OR($B71="",$D71="",$F71=""),"",$D71*$F71-$H71)</f>
        <v/>
      </c>
      <c r="J71" s="45">
        <f>IF($B71="","",IFERROR(VLOOKUP($B71,'Stammdaten'!$J$5:$O$104,5,FALSE),""))</f>
        <v/>
      </c>
      <c r="K71" s="43">
        <f>IF(OR($B71="",$I71="",$J71=""),"",$I71*$J71)</f>
        <v/>
      </c>
      <c r="L71" s="43">
        <f>IF(OR($B71="",$I71="",$K71=""),"",$I71+$K71)</f>
        <v/>
      </c>
    </row>
    <row r="72">
      <c r="A72" s="15">
        <f>IF($B72="","",ROW()-17)</f>
        <v/>
      </c>
      <c r="B72" s="5" t="n"/>
      <c r="C72" s="16">
        <f>IF($B72="","",IFERROR(VLOOKUP($B72,'Stammdaten'!$J$5:$O$104,2,FALSE),""))</f>
        <v/>
      </c>
      <c r="D72" s="42" t="n"/>
      <c r="E72" s="16">
        <f>IF($B72="","",IFERROR(VLOOKUP($B72,'Stammdaten'!$J$5:$O$104,3,FALSE),""))</f>
        <v/>
      </c>
      <c r="F72" s="46">
        <f>IF($B72="","",IFERROR(VLOOKUP($B72,'Stammdaten'!$J$5:$O$104,4,FALSE),""))</f>
        <v/>
      </c>
      <c r="G72" s="44" t="n"/>
      <c r="H72" s="46">
        <f>IF(OR($B72="",$D72="",$F72=""),"",$D72*$F72*$G72)</f>
        <v/>
      </c>
      <c r="I72" s="46">
        <f>IF(OR($B72="",$D72="",$F72=""),"",$D72*$F72-$H72)</f>
        <v/>
      </c>
      <c r="J72" s="47">
        <f>IF($B72="","",IFERROR(VLOOKUP($B72,'Stammdaten'!$J$5:$O$104,5,FALSE),""))</f>
        <v/>
      </c>
      <c r="K72" s="46">
        <f>IF(OR($B72="",$I72="",$J72=""),"",$I72*$J72)</f>
        <v/>
      </c>
      <c r="L72" s="46">
        <f>IF(OR($B72="",$I72="",$K72=""),"",$I72+$K72)</f>
        <v/>
      </c>
    </row>
    <row r="73">
      <c r="A73" s="9">
        <f>IF($B73="","",ROW()-17)</f>
        <v/>
      </c>
      <c r="B73" s="5" t="n"/>
      <c r="C73" s="10">
        <f>IF($B73="","",IFERROR(VLOOKUP($B73,'Stammdaten'!$J$5:$O$104,2,FALSE),""))</f>
        <v/>
      </c>
      <c r="D73" s="42" t="n"/>
      <c r="E73" s="10">
        <f>IF($B73="","",IFERROR(VLOOKUP($B73,'Stammdaten'!$J$5:$O$104,3,FALSE),""))</f>
        <v/>
      </c>
      <c r="F73" s="43">
        <f>IF($B73="","",IFERROR(VLOOKUP($B73,'Stammdaten'!$J$5:$O$104,4,FALSE),""))</f>
        <v/>
      </c>
      <c r="G73" s="44" t="n"/>
      <c r="H73" s="43">
        <f>IF(OR($B73="",$D73="",$F73=""),"",$D73*$F73*$G73)</f>
        <v/>
      </c>
      <c r="I73" s="43">
        <f>IF(OR($B73="",$D73="",$F73=""),"",$D73*$F73-$H73)</f>
        <v/>
      </c>
      <c r="J73" s="45">
        <f>IF($B73="","",IFERROR(VLOOKUP($B73,'Stammdaten'!$J$5:$O$104,5,FALSE),""))</f>
        <v/>
      </c>
      <c r="K73" s="43">
        <f>IF(OR($B73="",$I73="",$J73=""),"",$I73*$J73)</f>
        <v/>
      </c>
      <c r="L73" s="43">
        <f>IF(OR($B73="",$I73="",$K73=""),"",$I73+$K73)</f>
        <v/>
      </c>
    </row>
    <row r="74">
      <c r="A74" s="15">
        <f>IF($B74="","",ROW()-17)</f>
        <v/>
      </c>
      <c r="B74" s="5" t="n"/>
      <c r="C74" s="16">
        <f>IF($B74="","",IFERROR(VLOOKUP($B74,'Stammdaten'!$J$5:$O$104,2,FALSE),""))</f>
        <v/>
      </c>
      <c r="D74" s="42" t="n"/>
      <c r="E74" s="16">
        <f>IF($B74="","",IFERROR(VLOOKUP($B74,'Stammdaten'!$J$5:$O$104,3,FALSE),""))</f>
        <v/>
      </c>
      <c r="F74" s="46">
        <f>IF($B74="","",IFERROR(VLOOKUP($B74,'Stammdaten'!$J$5:$O$104,4,FALSE),""))</f>
        <v/>
      </c>
      <c r="G74" s="44" t="n"/>
      <c r="H74" s="46">
        <f>IF(OR($B74="",$D74="",$F74=""),"",$D74*$F74*$G74)</f>
        <v/>
      </c>
      <c r="I74" s="46">
        <f>IF(OR($B74="",$D74="",$F74=""),"",$D74*$F74-$H74)</f>
        <v/>
      </c>
      <c r="J74" s="47">
        <f>IF($B74="","",IFERROR(VLOOKUP($B74,'Stammdaten'!$J$5:$O$104,5,FALSE),""))</f>
        <v/>
      </c>
      <c r="K74" s="46">
        <f>IF(OR($B74="",$I74="",$J74=""),"",$I74*$J74)</f>
        <v/>
      </c>
      <c r="L74" s="46">
        <f>IF(OR($B74="",$I74="",$K74=""),"",$I74+$K74)</f>
        <v/>
      </c>
    </row>
    <row r="75">
      <c r="A75" s="9">
        <f>IF($B75="","",ROW()-17)</f>
        <v/>
      </c>
      <c r="B75" s="5" t="n"/>
      <c r="C75" s="10">
        <f>IF($B75="","",IFERROR(VLOOKUP($B75,'Stammdaten'!$J$5:$O$104,2,FALSE),""))</f>
        <v/>
      </c>
      <c r="D75" s="42" t="n"/>
      <c r="E75" s="10">
        <f>IF($B75="","",IFERROR(VLOOKUP($B75,'Stammdaten'!$J$5:$O$104,3,FALSE),""))</f>
        <v/>
      </c>
      <c r="F75" s="43">
        <f>IF($B75="","",IFERROR(VLOOKUP($B75,'Stammdaten'!$J$5:$O$104,4,FALSE),""))</f>
        <v/>
      </c>
      <c r="G75" s="44" t="n"/>
      <c r="H75" s="43">
        <f>IF(OR($B75="",$D75="",$F75=""),"",$D75*$F75*$G75)</f>
        <v/>
      </c>
      <c r="I75" s="43">
        <f>IF(OR($B75="",$D75="",$F75=""),"",$D75*$F75-$H75)</f>
        <v/>
      </c>
      <c r="J75" s="45">
        <f>IF($B75="","",IFERROR(VLOOKUP($B75,'Stammdaten'!$J$5:$O$104,5,FALSE),""))</f>
        <v/>
      </c>
      <c r="K75" s="43">
        <f>IF(OR($B75="",$I75="",$J75=""),"",$I75*$J75)</f>
        <v/>
      </c>
      <c r="L75" s="43">
        <f>IF(OR($B75="",$I75="",$K75=""),"",$I75+$K75)</f>
        <v/>
      </c>
    </row>
    <row r="76">
      <c r="A76" s="15">
        <f>IF($B76="","",ROW()-17)</f>
        <v/>
      </c>
      <c r="B76" s="5" t="n"/>
      <c r="C76" s="16">
        <f>IF($B76="","",IFERROR(VLOOKUP($B76,'Stammdaten'!$J$5:$O$104,2,FALSE),""))</f>
        <v/>
      </c>
      <c r="D76" s="42" t="n"/>
      <c r="E76" s="16">
        <f>IF($B76="","",IFERROR(VLOOKUP($B76,'Stammdaten'!$J$5:$O$104,3,FALSE),""))</f>
        <v/>
      </c>
      <c r="F76" s="46">
        <f>IF($B76="","",IFERROR(VLOOKUP($B76,'Stammdaten'!$J$5:$O$104,4,FALSE),""))</f>
        <v/>
      </c>
      <c r="G76" s="44" t="n"/>
      <c r="H76" s="46">
        <f>IF(OR($B76="",$D76="",$F76=""),"",$D76*$F76*$G76)</f>
        <v/>
      </c>
      <c r="I76" s="46">
        <f>IF(OR($B76="",$D76="",$F76=""),"",$D76*$F76-$H76)</f>
        <v/>
      </c>
      <c r="J76" s="47">
        <f>IF($B76="","",IFERROR(VLOOKUP($B76,'Stammdaten'!$J$5:$O$104,5,FALSE),""))</f>
        <v/>
      </c>
      <c r="K76" s="46">
        <f>IF(OR($B76="",$I76="",$J76=""),"",$I76*$J76)</f>
        <v/>
      </c>
      <c r="L76" s="46">
        <f>IF(OR($B76="",$I76="",$K76=""),"",$I76+$K76)</f>
        <v/>
      </c>
    </row>
    <row r="77">
      <c r="A77" s="9">
        <f>IF($B77="","",ROW()-17)</f>
        <v/>
      </c>
      <c r="B77" s="5" t="n"/>
      <c r="C77" s="10">
        <f>IF($B77="","",IFERROR(VLOOKUP($B77,'Stammdaten'!$J$5:$O$104,2,FALSE),""))</f>
        <v/>
      </c>
      <c r="D77" s="42" t="n"/>
      <c r="E77" s="10">
        <f>IF($B77="","",IFERROR(VLOOKUP($B77,'Stammdaten'!$J$5:$O$104,3,FALSE),""))</f>
        <v/>
      </c>
      <c r="F77" s="43">
        <f>IF($B77="","",IFERROR(VLOOKUP($B77,'Stammdaten'!$J$5:$O$104,4,FALSE),""))</f>
        <v/>
      </c>
      <c r="G77" s="44" t="n"/>
      <c r="H77" s="43">
        <f>IF(OR($B77="",$D77="",$F77=""),"",$D77*$F77*$G77)</f>
        <v/>
      </c>
      <c r="I77" s="43">
        <f>IF(OR($B77="",$D77="",$F77=""),"",$D77*$F77-$H77)</f>
        <v/>
      </c>
      <c r="J77" s="45">
        <f>IF($B77="","",IFERROR(VLOOKUP($B77,'Stammdaten'!$J$5:$O$104,5,FALSE),""))</f>
        <v/>
      </c>
      <c r="K77" s="43">
        <f>IF(OR($B77="",$I77="",$J77=""),"",$I77*$J77)</f>
        <v/>
      </c>
      <c r="L77" s="43">
        <f>IF(OR($B77="",$I77="",$K77=""),"",$I77+$K77)</f>
        <v/>
      </c>
    </row>
    <row r="78">
      <c r="A78" s="15">
        <f>IF($B78="","",ROW()-17)</f>
        <v/>
      </c>
      <c r="B78" s="5" t="n"/>
      <c r="C78" s="16">
        <f>IF($B78="","",IFERROR(VLOOKUP($B78,'Stammdaten'!$J$5:$O$104,2,FALSE),""))</f>
        <v/>
      </c>
      <c r="D78" s="42" t="n"/>
      <c r="E78" s="16">
        <f>IF($B78="","",IFERROR(VLOOKUP($B78,'Stammdaten'!$J$5:$O$104,3,FALSE),""))</f>
        <v/>
      </c>
      <c r="F78" s="46">
        <f>IF($B78="","",IFERROR(VLOOKUP($B78,'Stammdaten'!$J$5:$O$104,4,FALSE),""))</f>
        <v/>
      </c>
      <c r="G78" s="44" t="n"/>
      <c r="H78" s="46">
        <f>IF(OR($B78="",$D78="",$F78=""),"",$D78*$F78*$G78)</f>
        <v/>
      </c>
      <c r="I78" s="46">
        <f>IF(OR($B78="",$D78="",$F78=""),"",$D78*$F78-$H78)</f>
        <v/>
      </c>
      <c r="J78" s="47">
        <f>IF($B78="","",IFERROR(VLOOKUP($B78,'Stammdaten'!$J$5:$O$104,5,FALSE),""))</f>
        <v/>
      </c>
      <c r="K78" s="46">
        <f>IF(OR($B78="",$I78="",$J78=""),"",$I78*$J78)</f>
        <v/>
      </c>
      <c r="L78" s="46">
        <f>IF(OR($B78="",$I78="",$K78=""),"",$I78+$K78)</f>
        <v/>
      </c>
    </row>
    <row r="79">
      <c r="A79" s="9">
        <f>IF($B79="","",ROW()-17)</f>
        <v/>
      </c>
      <c r="B79" s="5" t="n"/>
      <c r="C79" s="10">
        <f>IF($B79="","",IFERROR(VLOOKUP($B79,'Stammdaten'!$J$5:$O$104,2,FALSE),""))</f>
        <v/>
      </c>
      <c r="D79" s="42" t="n"/>
      <c r="E79" s="10">
        <f>IF($B79="","",IFERROR(VLOOKUP($B79,'Stammdaten'!$J$5:$O$104,3,FALSE),""))</f>
        <v/>
      </c>
      <c r="F79" s="43">
        <f>IF($B79="","",IFERROR(VLOOKUP($B79,'Stammdaten'!$J$5:$O$104,4,FALSE),""))</f>
        <v/>
      </c>
      <c r="G79" s="44" t="n"/>
      <c r="H79" s="43">
        <f>IF(OR($B79="",$D79="",$F79=""),"",$D79*$F79*$G79)</f>
        <v/>
      </c>
      <c r="I79" s="43">
        <f>IF(OR($B79="",$D79="",$F79=""),"",$D79*$F79-$H79)</f>
        <v/>
      </c>
      <c r="J79" s="45">
        <f>IF($B79="","",IFERROR(VLOOKUP($B79,'Stammdaten'!$J$5:$O$104,5,FALSE),""))</f>
        <v/>
      </c>
      <c r="K79" s="43">
        <f>IF(OR($B79="",$I79="",$J79=""),"",$I79*$J79)</f>
        <v/>
      </c>
      <c r="L79" s="43">
        <f>IF(OR($B79="",$I79="",$K79=""),"",$I79+$K79)</f>
        <v/>
      </c>
    </row>
    <row r="80">
      <c r="A80" s="15">
        <f>IF($B80="","",ROW()-17)</f>
        <v/>
      </c>
      <c r="B80" s="5" t="n"/>
      <c r="C80" s="16">
        <f>IF($B80="","",IFERROR(VLOOKUP($B80,'Stammdaten'!$J$5:$O$104,2,FALSE),""))</f>
        <v/>
      </c>
      <c r="D80" s="42" t="n"/>
      <c r="E80" s="16">
        <f>IF($B80="","",IFERROR(VLOOKUP($B80,'Stammdaten'!$J$5:$O$104,3,FALSE),""))</f>
        <v/>
      </c>
      <c r="F80" s="46">
        <f>IF($B80="","",IFERROR(VLOOKUP($B80,'Stammdaten'!$J$5:$O$104,4,FALSE),""))</f>
        <v/>
      </c>
      <c r="G80" s="44" t="n"/>
      <c r="H80" s="46">
        <f>IF(OR($B80="",$D80="",$F80=""),"",$D80*$F80*$G80)</f>
        <v/>
      </c>
      <c r="I80" s="46">
        <f>IF(OR($B80="",$D80="",$F80=""),"",$D80*$F80-$H80)</f>
        <v/>
      </c>
      <c r="J80" s="47">
        <f>IF($B80="","",IFERROR(VLOOKUP($B80,'Stammdaten'!$J$5:$O$104,5,FALSE),""))</f>
        <v/>
      </c>
      <c r="K80" s="46">
        <f>IF(OR($B80="",$I80="",$J80=""),"",$I80*$J80)</f>
        <v/>
      </c>
      <c r="L80" s="46">
        <f>IF(OR($B80="",$I80="",$K80=""),"",$I80+$K80)</f>
        <v/>
      </c>
    </row>
    <row r="81">
      <c r="A81" s="9">
        <f>IF($B81="","",ROW()-17)</f>
        <v/>
      </c>
      <c r="B81" s="5" t="n"/>
      <c r="C81" s="10">
        <f>IF($B81="","",IFERROR(VLOOKUP($B81,'Stammdaten'!$J$5:$O$104,2,FALSE),""))</f>
        <v/>
      </c>
      <c r="D81" s="42" t="n"/>
      <c r="E81" s="10">
        <f>IF($B81="","",IFERROR(VLOOKUP($B81,'Stammdaten'!$J$5:$O$104,3,FALSE),""))</f>
        <v/>
      </c>
      <c r="F81" s="43">
        <f>IF($B81="","",IFERROR(VLOOKUP($B81,'Stammdaten'!$J$5:$O$104,4,FALSE),""))</f>
        <v/>
      </c>
      <c r="G81" s="44" t="n"/>
      <c r="H81" s="43">
        <f>IF(OR($B81="",$D81="",$F81=""),"",$D81*$F81*$G81)</f>
        <v/>
      </c>
      <c r="I81" s="43">
        <f>IF(OR($B81="",$D81="",$F81=""),"",$D81*$F81-$H81)</f>
        <v/>
      </c>
      <c r="J81" s="45">
        <f>IF($B81="","",IFERROR(VLOOKUP($B81,'Stammdaten'!$J$5:$O$104,5,FALSE),""))</f>
        <v/>
      </c>
      <c r="K81" s="43">
        <f>IF(OR($B81="",$I81="",$J81=""),"",$I81*$J81)</f>
        <v/>
      </c>
      <c r="L81" s="43">
        <f>IF(OR($B81="",$I81="",$K81=""),"",$I81+$K81)</f>
        <v/>
      </c>
    </row>
    <row r="82">
      <c r="A82" s="15">
        <f>IF($B82="","",ROW()-17)</f>
        <v/>
      </c>
      <c r="B82" s="5" t="n"/>
      <c r="C82" s="16">
        <f>IF($B82="","",IFERROR(VLOOKUP($B82,'Stammdaten'!$J$5:$O$104,2,FALSE),""))</f>
        <v/>
      </c>
      <c r="D82" s="42" t="n"/>
      <c r="E82" s="16">
        <f>IF($B82="","",IFERROR(VLOOKUP($B82,'Stammdaten'!$J$5:$O$104,3,FALSE),""))</f>
        <v/>
      </c>
      <c r="F82" s="46">
        <f>IF($B82="","",IFERROR(VLOOKUP($B82,'Stammdaten'!$J$5:$O$104,4,FALSE),""))</f>
        <v/>
      </c>
      <c r="G82" s="44" t="n"/>
      <c r="H82" s="46">
        <f>IF(OR($B82="",$D82="",$F82=""),"",$D82*$F82*$G82)</f>
        <v/>
      </c>
      <c r="I82" s="46">
        <f>IF(OR($B82="",$D82="",$F82=""),"",$D82*$F82-$H82)</f>
        <v/>
      </c>
      <c r="J82" s="47">
        <f>IF($B82="","",IFERROR(VLOOKUP($B82,'Stammdaten'!$J$5:$O$104,5,FALSE),""))</f>
        <v/>
      </c>
      <c r="K82" s="46">
        <f>IF(OR($B82="",$I82="",$J82=""),"",$I82*$J82)</f>
        <v/>
      </c>
      <c r="L82" s="46">
        <f>IF(OR($B82="",$I82="",$K82=""),"",$I82+$K82)</f>
        <v/>
      </c>
    </row>
    <row r="83">
      <c r="A83" s="9">
        <f>IF($B83="","",ROW()-17)</f>
        <v/>
      </c>
      <c r="B83" s="5" t="n"/>
      <c r="C83" s="10">
        <f>IF($B83="","",IFERROR(VLOOKUP($B83,'Stammdaten'!$J$5:$O$104,2,FALSE),""))</f>
        <v/>
      </c>
      <c r="D83" s="42" t="n"/>
      <c r="E83" s="10">
        <f>IF($B83="","",IFERROR(VLOOKUP($B83,'Stammdaten'!$J$5:$O$104,3,FALSE),""))</f>
        <v/>
      </c>
      <c r="F83" s="43">
        <f>IF($B83="","",IFERROR(VLOOKUP($B83,'Stammdaten'!$J$5:$O$104,4,FALSE),""))</f>
        <v/>
      </c>
      <c r="G83" s="44" t="n"/>
      <c r="H83" s="43">
        <f>IF(OR($B83="",$D83="",$F83=""),"",$D83*$F83*$G83)</f>
        <v/>
      </c>
      <c r="I83" s="43">
        <f>IF(OR($B83="",$D83="",$F83=""),"",$D83*$F83-$H83)</f>
        <v/>
      </c>
      <c r="J83" s="45">
        <f>IF($B83="","",IFERROR(VLOOKUP($B83,'Stammdaten'!$J$5:$O$104,5,FALSE),""))</f>
        <v/>
      </c>
      <c r="K83" s="43">
        <f>IF(OR($B83="",$I83="",$J83=""),"",$I83*$J83)</f>
        <v/>
      </c>
      <c r="L83" s="43">
        <f>IF(OR($B83="",$I83="",$K83=""),"",$I83+$K83)</f>
        <v/>
      </c>
    </row>
    <row r="84">
      <c r="A84" s="15">
        <f>IF($B84="","",ROW()-17)</f>
        <v/>
      </c>
      <c r="B84" s="5" t="n"/>
      <c r="C84" s="16">
        <f>IF($B84="","",IFERROR(VLOOKUP($B84,'Stammdaten'!$J$5:$O$104,2,FALSE),""))</f>
        <v/>
      </c>
      <c r="D84" s="42" t="n"/>
      <c r="E84" s="16">
        <f>IF($B84="","",IFERROR(VLOOKUP($B84,'Stammdaten'!$J$5:$O$104,3,FALSE),""))</f>
        <v/>
      </c>
      <c r="F84" s="46">
        <f>IF($B84="","",IFERROR(VLOOKUP($B84,'Stammdaten'!$J$5:$O$104,4,FALSE),""))</f>
        <v/>
      </c>
      <c r="G84" s="44" t="n"/>
      <c r="H84" s="46">
        <f>IF(OR($B84="",$D84="",$F84=""),"",$D84*$F84*$G84)</f>
        <v/>
      </c>
      <c r="I84" s="46">
        <f>IF(OR($B84="",$D84="",$F84=""),"",$D84*$F84-$H84)</f>
        <v/>
      </c>
      <c r="J84" s="47">
        <f>IF($B84="","",IFERROR(VLOOKUP($B84,'Stammdaten'!$J$5:$O$104,5,FALSE),""))</f>
        <v/>
      </c>
      <c r="K84" s="46">
        <f>IF(OR($B84="",$I84="",$J84=""),"",$I84*$J84)</f>
        <v/>
      </c>
      <c r="L84" s="46">
        <f>IF(OR($B84="",$I84="",$K84=""),"",$I84+$K84)</f>
        <v/>
      </c>
    </row>
    <row r="85">
      <c r="A85" s="9">
        <f>IF($B85="","",ROW()-17)</f>
        <v/>
      </c>
      <c r="B85" s="5" t="n"/>
      <c r="C85" s="10">
        <f>IF($B85="","",IFERROR(VLOOKUP($B85,'Stammdaten'!$J$5:$O$104,2,FALSE),""))</f>
        <v/>
      </c>
      <c r="D85" s="42" t="n"/>
      <c r="E85" s="10">
        <f>IF($B85="","",IFERROR(VLOOKUP($B85,'Stammdaten'!$J$5:$O$104,3,FALSE),""))</f>
        <v/>
      </c>
      <c r="F85" s="43">
        <f>IF($B85="","",IFERROR(VLOOKUP($B85,'Stammdaten'!$J$5:$O$104,4,FALSE),""))</f>
        <v/>
      </c>
      <c r="G85" s="44" t="n"/>
      <c r="H85" s="43">
        <f>IF(OR($B85="",$D85="",$F85=""),"",$D85*$F85*$G85)</f>
        <v/>
      </c>
      <c r="I85" s="43">
        <f>IF(OR($B85="",$D85="",$F85=""),"",$D85*$F85-$H85)</f>
        <v/>
      </c>
      <c r="J85" s="45">
        <f>IF($B85="","",IFERROR(VLOOKUP($B85,'Stammdaten'!$J$5:$O$104,5,FALSE),""))</f>
        <v/>
      </c>
      <c r="K85" s="43">
        <f>IF(OR($B85="",$I85="",$J85=""),"",$I85*$J85)</f>
        <v/>
      </c>
      <c r="L85" s="43">
        <f>IF(OR($B85="",$I85="",$K85=""),"",$I85+$K85)</f>
        <v/>
      </c>
    </row>
    <row r="86">
      <c r="A86" s="15">
        <f>IF($B86="","",ROW()-17)</f>
        <v/>
      </c>
      <c r="B86" s="5" t="n"/>
      <c r="C86" s="16">
        <f>IF($B86="","",IFERROR(VLOOKUP($B86,'Stammdaten'!$J$5:$O$104,2,FALSE),""))</f>
        <v/>
      </c>
      <c r="D86" s="42" t="n"/>
      <c r="E86" s="16">
        <f>IF($B86="","",IFERROR(VLOOKUP($B86,'Stammdaten'!$J$5:$O$104,3,FALSE),""))</f>
        <v/>
      </c>
      <c r="F86" s="46">
        <f>IF($B86="","",IFERROR(VLOOKUP($B86,'Stammdaten'!$J$5:$O$104,4,FALSE),""))</f>
        <v/>
      </c>
      <c r="G86" s="44" t="n"/>
      <c r="H86" s="46">
        <f>IF(OR($B86="",$D86="",$F86=""),"",$D86*$F86*$G86)</f>
        <v/>
      </c>
      <c r="I86" s="46">
        <f>IF(OR($B86="",$D86="",$F86=""),"",$D86*$F86-$H86)</f>
        <v/>
      </c>
      <c r="J86" s="47">
        <f>IF($B86="","",IFERROR(VLOOKUP($B86,'Stammdaten'!$J$5:$O$104,5,FALSE),""))</f>
        <v/>
      </c>
      <c r="K86" s="46">
        <f>IF(OR($B86="",$I86="",$J86=""),"",$I86*$J86)</f>
        <v/>
      </c>
      <c r="L86" s="46">
        <f>IF(OR($B86="",$I86="",$K86=""),"",$I86+$K86)</f>
        <v/>
      </c>
    </row>
    <row r="87">
      <c r="A87" s="9">
        <f>IF($B87="","",ROW()-17)</f>
        <v/>
      </c>
      <c r="B87" s="5" t="n"/>
      <c r="C87" s="10">
        <f>IF($B87="","",IFERROR(VLOOKUP($B87,'Stammdaten'!$J$5:$O$104,2,FALSE),""))</f>
        <v/>
      </c>
      <c r="D87" s="42" t="n"/>
      <c r="E87" s="10">
        <f>IF($B87="","",IFERROR(VLOOKUP($B87,'Stammdaten'!$J$5:$O$104,3,FALSE),""))</f>
        <v/>
      </c>
      <c r="F87" s="43">
        <f>IF($B87="","",IFERROR(VLOOKUP($B87,'Stammdaten'!$J$5:$O$104,4,FALSE),""))</f>
        <v/>
      </c>
      <c r="G87" s="44" t="n"/>
      <c r="H87" s="43">
        <f>IF(OR($B87="",$D87="",$F87=""),"",$D87*$F87*$G87)</f>
        <v/>
      </c>
      <c r="I87" s="43">
        <f>IF(OR($B87="",$D87="",$F87=""),"",$D87*$F87-$H87)</f>
        <v/>
      </c>
      <c r="J87" s="45">
        <f>IF($B87="","",IFERROR(VLOOKUP($B87,'Stammdaten'!$J$5:$O$104,5,FALSE),""))</f>
        <v/>
      </c>
      <c r="K87" s="43">
        <f>IF(OR($B87="",$I87="",$J87=""),"",$I87*$J87)</f>
        <v/>
      </c>
      <c r="L87" s="43">
        <f>IF(OR($B87="",$I87="",$K87=""),"",$I87+$K87)</f>
        <v/>
      </c>
    </row>
    <row r="88">
      <c r="A88" s="15">
        <f>IF($B88="","",ROW()-17)</f>
        <v/>
      </c>
      <c r="B88" s="5" t="n"/>
      <c r="C88" s="16">
        <f>IF($B88="","",IFERROR(VLOOKUP($B88,'Stammdaten'!$J$5:$O$104,2,FALSE),""))</f>
        <v/>
      </c>
      <c r="D88" s="42" t="n"/>
      <c r="E88" s="16">
        <f>IF($B88="","",IFERROR(VLOOKUP($B88,'Stammdaten'!$J$5:$O$104,3,FALSE),""))</f>
        <v/>
      </c>
      <c r="F88" s="46">
        <f>IF($B88="","",IFERROR(VLOOKUP($B88,'Stammdaten'!$J$5:$O$104,4,FALSE),""))</f>
        <v/>
      </c>
      <c r="G88" s="44" t="n"/>
      <c r="H88" s="46">
        <f>IF(OR($B88="",$D88="",$F88=""),"",$D88*$F88*$G88)</f>
        <v/>
      </c>
      <c r="I88" s="46">
        <f>IF(OR($B88="",$D88="",$F88=""),"",$D88*$F88-$H88)</f>
        <v/>
      </c>
      <c r="J88" s="47">
        <f>IF($B88="","",IFERROR(VLOOKUP($B88,'Stammdaten'!$J$5:$O$104,5,FALSE),""))</f>
        <v/>
      </c>
      <c r="K88" s="46">
        <f>IF(OR($B88="",$I88="",$J88=""),"",$I88*$J88)</f>
        <v/>
      </c>
      <c r="L88" s="46">
        <f>IF(OR($B88="",$I88="",$K88=""),"",$I88+$K88)</f>
        <v/>
      </c>
    </row>
    <row r="89">
      <c r="A89" s="9">
        <f>IF($B89="","",ROW()-17)</f>
        <v/>
      </c>
      <c r="B89" s="5" t="n"/>
      <c r="C89" s="10">
        <f>IF($B89="","",IFERROR(VLOOKUP($B89,'Stammdaten'!$J$5:$O$104,2,FALSE),""))</f>
        <v/>
      </c>
      <c r="D89" s="42" t="n"/>
      <c r="E89" s="10">
        <f>IF($B89="","",IFERROR(VLOOKUP($B89,'Stammdaten'!$J$5:$O$104,3,FALSE),""))</f>
        <v/>
      </c>
      <c r="F89" s="43">
        <f>IF($B89="","",IFERROR(VLOOKUP($B89,'Stammdaten'!$J$5:$O$104,4,FALSE),""))</f>
        <v/>
      </c>
      <c r="G89" s="44" t="n"/>
      <c r="H89" s="43">
        <f>IF(OR($B89="",$D89="",$F89=""),"",$D89*$F89*$G89)</f>
        <v/>
      </c>
      <c r="I89" s="43">
        <f>IF(OR($B89="",$D89="",$F89=""),"",$D89*$F89-$H89)</f>
        <v/>
      </c>
      <c r="J89" s="45">
        <f>IF($B89="","",IFERROR(VLOOKUP($B89,'Stammdaten'!$J$5:$O$104,5,FALSE),""))</f>
        <v/>
      </c>
      <c r="K89" s="43">
        <f>IF(OR($B89="",$I89="",$J89=""),"",$I89*$J89)</f>
        <v/>
      </c>
      <c r="L89" s="43">
        <f>IF(OR($B89="",$I89="",$K89=""),"",$I89+$K89)</f>
        <v/>
      </c>
    </row>
    <row r="90">
      <c r="A90" s="15">
        <f>IF($B90="","",ROW()-17)</f>
        <v/>
      </c>
      <c r="B90" s="5" t="n"/>
      <c r="C90" s="16">
        <f>IF($B90="","",IFERROR(VLOOKUP($B90,'Stammdaten'!$J$5:$O$104,2,FALSE),""))</f>
        <v/>
      </c>
      <c r="D90" s="42" t="n"/>
      <c r="E90" s="16">
        <f>IF($B90="","",IFERROR(VLOOKUP($B90,'Stammdaten'!$J$5:$O$104,3,FALSE),""))</f>
        <v/>
      </c>
      <c r="F90" s="46">
        <f>IF($B90="","",IFERROR(VLOOKUP($B90,'Stammdaten'!$J$5:$O$104,4,FALSE),""))</f>
        <v/>
      </c>
      <c r="G90" s="44" t="n"/>
      <c r="H90" s="46">
        <f>IF(OR($B90="",$D90="",$F90=""),"",$D90*$F90*$G90)</f>
        <v/>
      </c>
      <c r="I90" s="46">
        <f>IF(OR($B90="",$D90="",$F90=""),"",$D90*$F90-$H90)</f>
        <v/>
      </c>
      <c r="J90" s="47">
        <f>IF($B90="","",IFERROR(VLOOKUP($B90,'Stammdaten'!$J$5:$O$104,5,FALSE),""))</f>
        <v/>
      </c>
      <c r="K90" s="46">
        <f>IF(OR($B90="",$I90="",$J90=""),"",$I90*$J90)</f>
        <v/>
      </c>
      <c r="L90" s="46">
        <f>IF(OR($B90="",$I90="",$K90=""),"",$I90+$K90)</f>
        <v/>
      </c>
    </row>
    <row r="91">
      <c r="A91" s="9">
        <f>IF($B91="","",ROW()-17)</f>
        <v/>
      </c>
      <c r="B91" s="5" t="n"/>
      <c r="C91" s="10">
        <f>IF($B91="","",IFERROR(VLOOKUP($B91,'Stammdaten'!$J$5:$O$104,2,FALSE),""))</f>
        <v/>
      </c>
      <c r="D91" s="42" t="n"/>
      <c r="E91" s="10">
        <f>IF($B91="","",IFERROR(VLOOKUP($B91,'Stammdaten'!$J$5:$O$104,3,FALSE),""))</f>
        <v/>
      </c>
      <c r="F91" s="43">
        <f>IF($B91="","",IFERROR(VLOOKUP($B91,'Stammdaten'!$J$5:$O$104,4,FALSE),""))</f>
        <v/>
      </c>
      <c r="G91" s="44" t="n"/>
      <c r="H91" s="43">
        <f>IF(OR($B91="",$D91="",$F91=""),"",$D91*$F91*$G91)</f>
        <v/>
      </c>
      <c r="I91" s="43">
        <f>IF(OR($B91="",$D91="",$F91=""),"",$D91*$F91-$H91)</f>
        <v/>
      </c>
      <c r="J91" s="45">
        <f>IF($B91="","",IFERROR(VLOOKUP($B91,'Stammdaten'!$J$5:$O$104,5,FALSE),""))</f>
        <v/>
      </c>
      <c r="K91" s="43">
        <f>IF(OR($B91="",$I91="",$J91=""),"",$I91*$J91)</f>
        <v/>
      </c>
      <c r="L91" s="43">
        <f>IF(OR($B91="",$I91="",$K91=""),"",$I91+$K91)</f>
        <v/>
      </c>
    </row>
    <row r="92">
      <c r="A92" s="15">
        <f>IF($B92="","",ROW()-17)</f>
        <v/>
      </c>
      <c r="B92" s="5" t="n"/>
      <c r="C92" s="16">
        <f>IF($B92="","",IFERROR(VLOOKUP($B92,'Stammdaten'!$J$5:$O$104,2,FALSE),""))</f>
        <v/>
      </c>
      <c r="D92" s="42" t="n"/>
      <c r="E92" s="16">
        <f>IF($B92="","",IFERROR(VLOOKUP($B92,'Stammdaten'!$J$5:$O$104,3,FALSE),""))</f>
        <v/>
      </c>
      <c r="F92" s="46">
        <f>IF($B92="","",IFERROR(VLOOKUP($B92,'Stammdaten'!$J$5:$O$104,4,FALSE),""))</f>
        <v/>
      </c>
      <c r="G92" s="44" t="n"/>
      <c r="H92" s="46">
        <f>IF(OR($B92="",$D92="",$F92=""),"",$D92*$F92*$G92)</f>
        <v/>
      </c>
      <c r="I92" s="46">
        <f>IF(OR($B92="",$D92="",$F92=""),"",$D92*$F92-$H92)</f>
        <v/>
      </c>
      <c r="J92" s="47">
        <f>IF($B92="","",IFERROR(VLOOKUP($B92,'Stammdaten'!$J$5:$O$104,5,FALSE),""))</f>
        <v/>
      </c>
      <c r="K92" s="46">
        <f>IF(OR($B92="",$I92="",$J92=""),"",$I92*$J92)</f>
        <v/>
      </c>
      <c r="L92" s="46">
        <f>IF(OR($B92="",$I92="",$K92=""),"",$I92+$K92)</f>
        <v/>
      </c>
    </row>
    <row r="93">
      <c r="A93" s="9">
        <f>IF($B93="","",ROW()-17)</f>
        <v/>
      </c>
      <c r="B93" s="5" t="n"/>
      <c r="C93" s="10">
        <f>IF($B93="","",IFERROR(VLOOKUP($B93,'Stammdaten'!$J$5:$O$104,2,FALSE),""))</f>
        <v/>
      </c>
      <c r="D93" s="42" t="n"/>
      <c r="E93" s="10">
        <f>IF($B93="","",IFERROR(VLOOKUP($B93,'Stammdaten'!$J$5:$O$104,3,FALSE),""))</f>
        <v/>
      </c>
      <c r="F93" s="43">
        <f>IF($B93="","",IFERROR(VLOOKUP($B93,'Stammdaten'!$J$5:$O$104,4,FALSE),""))</f>
        <v/>
      </c>
      <c r="G93" s="44" t="n"/>
      <c r="H93" s="43">
        <f>IF(OR($B93="",$D93="",$F93=""),"",$D93*$F93*$G93)</f>
        <v/>
      </c>
      <c r="I93" s="43">
        <f>IF(OR($B93="",$D93="",$F93=""),"",$D93*$F93-$H93)</f>
        <v/>
      </c>
      <c r="J93" s="45">
        <f>IF($B93="","",IFERROR(VLOOKUP($B93,'Stammdaten'!$J$5:$O$104,5,FALSE),""))</f>
        <v/>
      </c>
      <c r="K93" s="43">
        <f>IF(OR($B93="",$I93="",$J93=""),"",$I93*$J93)</f>
        <v/>
      </c>
      <c r="L93" s="43">
        <f>IF(OR($B93="",$I93="",$K93=""),"",$I93+$K93)</f>
        <v/>
      </c>
    </row>
    <row r="94">
      <c r="A94" s="15">
        <f>IF($B94="","",ROW()-17)</f>
        <v/>
      </c>
      <c r="B94" s="5" t="n"/>
      <c r="C94" s="16">
        <f>IF($B94="","",IFERROR(VLOOKUP($B94,'Stammdaten'!$J$5:$O$104,2,FALSE),""))</f>
        <v/>
      </c>
      <c r="D94" s="42" t="n"/>
      <c r="E94" s="16">
        <f>IF($B94="","",IFERROR(VLOOKUP($B94,'Stammdaten'!$J$5:$O$104,3,FALSE),""))</f>
        <v/>
      </c>
      <c r="F94" s="46">
        <f>IF($B94="","",IFERROR(VLOOKUP($B94,'Stammdaten'!$J$5:$O$104,4,FALSE),""))</f>
        <v/>
      </c>
      <c r="G94" s="44" t="n"/>
      <c r="H94" s="46">
        <f>IF(OR($B94="",$D94="",$F94=""),"",$D94*$F94*$G94)</f>
        <v/>
      </c>
      <c r="I94" s="46">
        <f>IF(OR($B94="",$D94="",$F94=""),"",$D94*$F94-$H94)</f>
        <v/>
      </c>
      <c r="J94" s="47">
        <f>IF($B94="","",IFERROR(VLOOKUP($B94,'Stammdaten'!$J$5:$O$104,5,FALSE),""))</f>
        <v/>
      </c>
      <c r="K94" s="46">
        <f>IF(OR($B94="",$I94="",$J94=""),"",$I94*$J94)</f>
        <v/>
      </c>
      <c r="L94" s="46">
        <f>IF(OR($B94="",$I94="",$K94=""),"",$I94+$K94)</f>
        <v/>
      </c>
    </row>
    <row r="95">
      <c r="A95" s="9">
        <f>IF($B95="","",ROW()-17)</f>
        <v/>
      </c>
      <c r="B95" s="5" t="n"/>
      <c r="C95" s="10">
        <f>IF($B95="","",IFERROR(VLOOKUP($B95,'Stammdaten'!$J$5:$O$104,2,FALSE),""))</f>
        <v/>
      </c>
      <c r="D95" s="42" t="n"/>
      <c r="E95" s="10">
        <f>IF($B95="","",IFERROR(VLOOKUP($B95,'Stammdaten'!$J$5:$O$104,3,FALSE),""))</f>
        <v/>
      </c>
      <c r="F95" s="43">
        <f>IF($B95="","",IFERROR(VLOOKUP($B95,'Stammdaten'!$J$5:$O$104,4,FALSE),""))</f>
        <v/>
      </c>
      <c r="G95" s="44" t="n"/>
      <c r="H95" s="43">
        <f>IF(OR($B95="",$D95="",$F95=""),"",$D95*$F95*$G95)</f>
        <v/>
      </c>
      <c r="I95" s="43">
        <f>IF(OR($B95="",$D95="",$F95=""),"",$D95*$F95-$H95)</f>
        <v/>
      </c>
      <c r="J95" s="45">
        <f>IF($B95="","",IFERROR(VLOOKUP($B95,'Stammdaten'!$J$5:$O$104,5,FALSE),""))</f>
        <v/>
      </c>
      <c r="K95" s="43">
        <f>IF(OR($B95="",$I95="",$J95=""),"",$I95*$J95)</f>
        <v/>
      </c>
      <c r="L95" s="43">
        <f>IF(OR($B95="",$I95="",$K95=""),"",$I95+$K95)</f>
        <v/>
      </c>
    </row>
    <row r="96">
      <c r="A96" s="15">
        <f>IF($B96="","",ROW()-17)</f>
        <v/>
      </c>
      <c r="B96" s="5" t="n"/>
      <c r="C96" s="16">
        <f>IF($B96="","",IFERROR(VLOOKUP($B96,'Stammdaten'!$J$5:$O$104,2,FALSE),""))</f>
        <v/>
      </c>
      <c r="D96" s="42" t="n"/>
      <c r="E96" s="16">
        <f>IF($B96="","",IFERROR(VLOOKUP($B96,'Stammdaten'!$J$5:$O$104,3,FALSE),""))</f>
        <v/>
      </c>
      <c r="F96" s="46">
        <f>IF($B96="","",IFERROR(VLOOKUP($B96,'Stammdaten'!$J$5:$O$104,4,FALSE),""))</f>
        <v/>
      </c>
      <c r="G96" s="44" t="n"/>
      <c r="H96" s="46">
        <f>IF(OR($B96="",$D96="",$F96=""),"",$D96*$F96*$G96)</f>
        <v/>
      </c>
      <c r="I96" s="46">
        <f>IF(OR($B96="",$D96="",$F96=""),"",$D96*$F96-$H96)</f>
        <v/>
      </c>
      <c r="J96" s="47">
        <f>IF($B96="","",IFERROR(VLOOKUP($B96,'Stammdaten'!$J$5:$O$104,5,FALSE),""))</f>
        <v/>
      </c>
      <c r="K96" s="46">
        <f>IF(OR($B96="",$I96="",$J96=""),"",$I96*$J96)</f>
        <v/>
      </c>
      <c r="L96" s="46">
        <f>IF(OR($B96="",$I96="",$K96=""),"",$I96+$K96)</f>
        <v/>
      </c>
    </row>
    <row r="97">
      <c r="A97" s="9">
        <f>IF($B97="","",ROW()-17)</f>
        <v/>
      </c>
      <c r="B97" s="5" t="n"/>
      <c r="C97" s="10">
        <f>IF($B97="","",IFERROR(VLOOKUP($B97,'Stammdaten'!$J$5:$O$104,2,FALSE),""))</f>
        <v/>
      </c>
      <c r="D97" s="42" t="n"/>
      <c r="E97" s="10">
        <f>IF($B97="","",IFERROR(VLOOKUP($B97,'Stammdaten'!$J$5:$O$104,3,FALSE),""))</f>
        <v/>
      </c>
      <c r="F97" s="43">
        <f>IF($B97="","",IFERROR(VLOOKUP($B97,'Stammdaten'!$J$5:$O$104,4,FALSE),""))</f>
        <v/>
      </c>
      <c r="G97" s="44" t="n"/>
      <c r="H97" s="43">
        <f>IF(OR($B97="",$D97="",$F97=""),"",$D97*$F97*$G97)</f>
        <v/>
      </c>
      <c r="I97" s="43">
        <f>IF(OR($B97="",$D97="",$F97=""),"",$D97*$F97-$H97)</f>
        <v/>
      </c>
      <c r="J97" s="45">
        <f>IF($B97="","",IFERROR(VLOOKUP($B97,'Stammdaten'!$J$5:$O$104,5,FALSE),""))</f>
        <v/>
      </c>
      <c r="K97" s="43">
        <f>IF(OR($B97="",$I97="",$J97=""),"",$I97*$J97)</f>
        <v/>
      </c>
      <c r="L97" s="43">
        <f>IF(OR($B97="",$I97="",$K97=""),"",$I97+$K97)</f>
        <v/>
      </c>
    </row>
    <row r="98">
      <c r="A98" s="15">
        <f>IF($B98="","",ROW()-17)</f>
        <v/>
      </c>
      <c r="B98" s="5" t="n"/>
      <c r="C98" s="16">
        <f>IF($B98="","",IFERROR(VLOOKUP($B98,'Stammdaten'!$J$5:$O$104,2,FALSE),""))</f>
        <v/>
      </c>
      <c r="D98" s="42" t="n"/>
      <c r="E98" s="16">
        <f>IF($B98="","",IFERROR(VLOOKUP($B98,'Stammdaten'!$J$5:$O$104,3,FALSE),""))</f>
        <v/>
      </c>
      <c r="F98" s="46">
        <f>IF($B98="","",IFERROR(VLOOKUP($B98,'Stammdaten'!$J$5:$O$104,4,FALSE),""))</f>
        <v/>
      </c>
      <c r="G98" s="44" t="n"/>
      <c r="H98" s="46">
        <f>IF(OR($B98="",$D98="",$F98=""),"",$D98*$F98*$G98)</f>
        <v/>
      </c>
      <c r="I98" s="46">
        <f>IF(OR($B98="",$D98="",$F98=""),"",$D98*$F98-$H98)</f>
        <v/>
      </c>
      <c r="J98" s="47">
        <f>IF($B98="","",IFERROR(VLOOKUP($B98,'Stammdaten'!$J$5:$O$104,5,FALSE),""))</f>
        <v/>
      </c>
      <c r="K98" s="46">
        <f>IF(OR($B98="",$I98="",$J98=""),"",$I98*$J98)</f>
        <v/>
      </c>
      <c r="L98" s="46">
        <f>IF(OR($B98="",$I98="",$K98=""),"",$I98+$K98)</f>
        <v/>
      </c>
    </row>
    <row r="99">
      <c r="A99" s="9">
        <f>IF($B99="","",ROW()-17)</f>
        <v/>
      </c>
      <c r="B99" s="5" t="n"/>
      <c r="C99" s="10">
        <f>IF($B99="","",IFERROR(VLOOKUP($B99,'Stammdaten'!$J$5:$O$104,2,FALSE),""))</f>
        <v/>
      </c>
      <c r="D99" s="42" t="n"/>
      <c r="E99" s="10">
        <f>IF($B99="","",IFERROR(VLOOKUP($B99,'Stammdaten'!$J$5:$O$104,3,FALSE),""))</f>
        <v/>
      </c>
      <c r="F99" s="43">
        <f>IF($B99="","",IFERROR(VLOOKUP($B99,'Stammdaten'!$J$5:$O$104,4,FALSE),""))</f>
        <v/>
      </c>
      <c r="G99" s="44" t="n"/>
      <c r="H99" s="43">
        <f>IF(OR($B99="",$D99="",$F99=""),"",$D99*$F99*$G99)</f>
        <v/>
      </c>
      <c r="I99" s="43">
        <f>IF(OR($B99="",$D99="",$F99=""),"",$D99*$F99-$H99)</f>
        <v/>
      </c>
      <c r="J99" s="45">
        <f>IF($B99="","",IFERROR(VLOOKUP($B99,'Stammdaten'!$J$5:$O$104,5,FALSE),""))</f>
        <v/>
      </c>
      <c r="K99" s="43">
        <f>IF(OR($B99="",$I99="",$J99=""),"",$I99*$J99)</f>
        <v/>
      </c>
      <c r="L99" s="43">
        <f>IF(OR($B99="",$I99="",$K99=""),"",$I99+$K99)</f>
        <v/>
      </c>
    </row>
    <row r="100">
      <c r="A100" s="15">
        <f>IF($B100="","",ROW()-17)</f>
        <v/>
      </c>
      <c r="B100" s="5" t="n"/>
      <c r="C100" s="16">
        <f>IF($B100="","",IFERROR(VLOOKUP($B100,'Stammdaten'!$J$5:$O$104,2,FALSE),""))</f>
        <v/>
      </c>
      <c r="D100" s="42" t="n"/>
      <c r="E100" s="16">
        <f>IF($B100="","",IFERROR(VLOOKUP($B100,'Stammdaten'!$J$5:$O$104,3,FALSE),""))</f>
        <v/>
      </c>
      <c r="F100" s="46">
        <f>IF($B100="","",IFERROR(VLOOKUP($B100,'Stammdaten'!$J$5:$O$104,4,FALSE),""))</f>
        <v/>
      </c>
      <c r="G100" s="44" t="n"/>
      <c r="H100" s="46">
        <f>IF(OR($B100="",$D100="",$F100=""),"",$D100*$F100*$G100)</f>
        <v/>
      </c>
      <c r="I100" s="46">
        <f>IF(OR($B100="",$D100="",$F100=""),"",$D100*$F100-$H100)</f>
        <v/>
      </c>
      <c r="J100" s="47">
        <f>IF($B100="","",IFERROR(VLOOKUP($B100,'Stammdaten'!$J$5:$O$104,5,FALSE),""))</f>
        <v/>
      </c>
      <c r="K100" s="46">
        <f>IF(OR($B100="",$I100="",$J100=""),"",$I100*$J100)</f>
        <v/>
      </c>
      <c r="L100" s="46">
        <f>IF(OR($B100="",$I100="",$K100=""),"",$I100+$K100)</f>
        <v/>
      </c>
    </row>
    <row r="101">
      <c r="A101" s="9">
        <f>IF($B101="","",ROW()-17)</f>
        <v/>
      </c>
      <c r="B101" s="5" t="n"/>
      <c r="C101" s="10">
        <f>IF($B101="","",IFERROR(VLOOKUP($B101,'Stammdaten'!$J$5:$O$104,2,FALSE),""))</f>
        <v/>
      </c>
      <c r="D101" s="42" t="n"/>
      <c r="E101" s="10">
        <f>IF($B101="","",IFERROR(VLOOKUP($B101,'Stammdaten'!$J$5:$O$104,3,FALSE),""))</f>
        <v/>
      </c>
      <c r="F101" s="43">
        <f>IF($B101="","",IFERROR(VLOOKUP($B101,'Stammdaten'!$J$5:$O$104,4,FALSE),""))</f>
        <v/>
      </c>
      <c r="G101" s="44" t="n"/>
      <c r="H101" s="43">
        <f>IF(OR($B101="",$D101="",$F101=""),"",$D101*$F101*$G101)</f>
        <v/>
      </c>
      <c r="I101" s="43">
        <f>IF(OR($B101="",$D101="",$F101=""),"",$D101*$F101-$H101)</f>
        <v/>
      </c>
      <c r="J101" s="45">
        <f>IF($B101="","",IFERROR(VLOOKUP($B101,'Stammdaten'!$J$5:$O$104,5,FALSE),""))</f>
        <v/>
      </c>
      <c r="K101" s="43">
        <f>IF(OR($B101="",$I101="",$J101=""),"",$I101*$J101)</f>
        <v/>
      </c>
      <c r="L101" s="43">
        <f>IF(OR($B101="",$I101="",$K101=""),"",$I101+$K101)</f>
        <v/>
      </c>
    </row>
    <row r="102">
      <c r="A102" s="15">
        <f>IF($B102="","",ROW()-17)</f>
        <v/>
      </c>
      <c r="B102" s="5" t="n"/>
      <c r="C102" s="16">
        <f>IF($B102="","",IFERROR(VLOOKUP($B102,'Stammdaten'!$J$5:$O$104,2,FALSE),""))</f>
        <v/>
      </c>
      <c r="D102" s="42" t="n"/>
      <c r="E102" s="16">
        <f>IF($B102="","",IFERROR(VLOOKUP($B102,'Stammdaten'!$J$5:$O$104,3,FALSE),""))</f>
        <v/>
      </c>
      <c r="F102" s="46">
        <f>IF($B102="","",IFERROR(VLOOKUP($B102,'Stammdaten'!$J$5:$O$104,4,FALSE),""))</f>
        <v/>
      </c>
      <c r="G102" s="44" t="n"/>
      <c r="H102" s="46">
        <f>IF(OR($B102="",$D102="",$F102=""),"",$D102*$F102*$G102)</f>
        <v/>
      </c>
      <c r="I102" s="46">
        <f>IF(OR($B102="",$D102="",$F102=""),"",$D102*$F102-$H102)</f>
        <v/>
      </c>
      <c r="J102" s="47">
        <f>IF($B102="","",IFERROR(VLOOKUP($B102,'Stammdaten'!$J$5:$O$104,5,FALSE),""))</f>
        <v/>
      </c>
      <c r="K102" s="46">
        <f>IF(OR($B102="",$I102="",$J102=""),"",$I102*$J102)</f>
        <v/>
      </c>
      <c r="L102" s="46">
        <f>IF(OR($B102="",$I102="",$K102=""),"",$I102+$K102)</f>
        <v/>
      </c>
    </row>
    <row r="103">
      <c r="A103" s="9">
        <f>IF($B103="","",ROW()-17)</f>
        <v/>
      </c>
      <c r="B103" s="5" t="n"/>
      <c r="C103" s="10">
        <f>IF($B103="","",IFERROR(VLOOKUP($B103,'Stammdaten'!$J$5:$O$104,2,FALSE),""))</f>
        <v/>
      </c>
      <c r="D103" s="42" t="n"/>
      <c r="E103" s="10">
        <f>IF($B103="","",IFERROR(VLOOKUP($B103,'Stammdaten'!$J$5:$O$104,3,FALSE),""))</f>
        <v/>
      </c>
      <c r="F103" s="43">
        <f>IF($B103="","",IFERROR(VLOOKUP($B103,'Stammdaten'!$J$5:$O$104,4,FALSE),""))</f>
        <v/>
      </c>
      <c r="G103" s="44" t="n"/>
      <c r="H103" s="43">
        <f>IF(OR($B103="",$D103="",$F103=""),"",$D103*$F103*$G103)</f>
        <v/>
      </c>
      <c r="I103" s="43">
        <f>IF(OR($B103="",$D103="",$F103=""),"",$D103*$F103-$H103)</f>
        <v/>
      </c>
      <c r="J103" s="45">
        <f>IF($B103="","",IFERROR(VLOOKUP($B103,'Stammdaten'!$J$5:$O$104,5,FALSE),""))</f>
        <v/>
      </c>
      <c r="K103" s="43">
        <f>IF(OR($B103="",$I103="",$J103=""),"",$I103*$J103)</f>
        <v/>
      </c>
      <c r="L103" s="43">
        <f>IF(OR($B103="",$I103="",$K103=""),"",$I103+$K103)</f>
        <v/>
      </c>
    </row>
    <row r="104">
      <c r="A104" s="15">
        <f>IF($B104="","",ROW()-17)</f>
        <v/>
      </c>
      <c r="B104" s="5" t="n"/>
      <c r="C104" s="16">
        <f>IF($B104="","",IFERROR(VLOOKUP($B104,'Stammdaten'!$J$5:$O$104,2,FALSE),""))</f>
        <v/>
      </c>
      <c r="D104" s="42" t="n"/>
      <c r="E104" s="16">
        <f>IF($B104="","",IFERROR(VLOOKUP($B104,'Stammdaten'!$J$5:$O$104,3,FALSE),""))</f>
        <v/>
      </c>
      <c r="F104" s="46">
        <f>IF($B104="","",IFERROR(VLOOKUP($B104,'Stammdaten'!$J$5:$O$104,4,FALSE),""))</f>
        <v/>
      </c>
      <c r="G104" s="44" t="n"/>
      <c r="H104" s="46">
        <f>IF(OR($B104="",$D104="",$F104=""),"",$D104*$F104*$G104)</f>
        <v/>
      </c>
      <c r="I104" s="46">
        <f>IF(OR($B104="",$D104="",$F104=""),"",$D104*$F104-$H104)</f>
        <v/>
      </c>
      <c r="J104" s="47">
        <f>IF($B104="","",IFERROR(VLOOKUP($B104,'Stammdaten'!$J$5:$O$104,5,FALSE),""))</f>
        <v/>
      </c>
      <c r="K104" s="46">
        <f>IF(OR($B104="",$I104="",$J104=""),"",$I104*$J104)</f>
        <v/>
      </c>
      <c r="L104" s="46">
        <f>IF(OR($B104="",$I104="",$K104=""),"",$I104+$K104)</f>
        <v/>
      </c>
    </row>
    <row r="105">
      <c r="A105" s="9">
        <f>IF($B105="","",ROW()-17)</f>
        <v/>
      </c>
      <c r="B105" s="5" t="n"/>
      <c r="C105" s="10">
        <f>IF($B105="","",IFERROR(VLOOKUP($B105,'Stammdaten'!$J$5:$O$104,2,FALSE),""))</f>
        <v/>
      </c>
      <c r="D105" s="42" t="n"/>
      <c r="E105" s="10">
        <f>IF($B105="","",IFERROR(VLOOKUP($B105,'Stammdaten'!$J$5:$O$104,3,FALSE),""))</f>
        <v/>
      </c>
      <c r="F105" s="43">
        <f>IF($B105="","",IFERROR(VLOOKUP($B105,'Stammdaten'!$J$5:$O$104,4,FALSE),""))</f>
        <v/>
      </c>
      <c r="G105" s="44" t="n"/>
      <c r="H105" s="43">
        <f>IF(OR($B105="",$D105="",$F105=""),"",$D105*$F105*$G105)</f>
        <v/>
      </c>
      <c r="I105" s="43">
        <f>IF(OR($B105="",$D105="",$F105=""),"",$D105*$F105-$H105)</f>
        <v/>
      </c>
      <c r="J105" s="45">
        <f>IF($B105="","",IFERROR(VLOOKUP($B105,'Stammdaten'!$J$5:$O$104,5,FALSE),""))</f>
        <v/>
      </c>
      <c r="K105" s="43">
        <f>IF(OR($B105="",$I105="",$J105=""),"",$I105*$J105)</f>
        <v/>
      </c>
      <c r="L105" s="43">
        <f>IF(OR($B105="",$I105="",$K105=""),"",$I105+$K105)</f>
        <v/>
      </c>
    </row>
    <row r="106">
      <c r="A106" s="15">
        <f>IF($B106="","",ROW()-17)</f>
        <v/>
      </c>
      <c r="B106" s="5" t="n"/>
      <c r="C106" s="16">
        <f>IF($B106="","",IFERROR(VLOOKUP($B106,'Stammdaten'!$J$5:$O$104,2,FALSE),""))</f>
        <v/>
      </c>
      <c r="D106" s="42" t="n"/>
      <c r="E106" s="16">
        <f>IF($B106="","",IFERROR(VLOOKUP($B106,'Stammdaten'!$J$5:$O$104,3,FALSE),""))</f>
        <v/>
      </c>
      <c r="F106" s="46">
        <f>IF($B106="","",IFERROR(VLOOKUP($B106,'Stammdaten'!$J$5:$O$104,4,FALSE),""))</f>
        <v/>
      </c>
      <c r="G106" s="44" t="n"/>
      <c r="H106" s="46">
        <f>IF(OR($B106="",$D106="",$F106=""),"",$D106*$F106*$G106)</f>
        <v/>
      </c>
      <c r="I106" s="46">
        <f>IF(OR($B106="",$D106="",$F106=""),"",$D106*$F106-$H106)</f>
        <v/>
      </c>
      <c r="J106" s="47">
        <f>IF($B106="","",IFERROR(VLOOKUP($B106,'Stammdaten'!$J$5:$O$104,5,FALSE),""))</f>
        <v/>
      </c>
      <c r="K106" s="46">
        <f>IF(OR($B106="",$I106="",$J106=""),"",$I106*$J106)</f>
        <v/>
      </c>
      <c r="L106" s="46">
        <f>IF(OR($B106="",$I106="",$K106=""),"",$I106+$K106)</f>
        <v/>
      </c>
    </row>
    <row r="107">
      <c r="A107" s="9">
        <f>IF($B107="","",ROW()-17)</f>
        <v/>
      </c>
      <c r="B107" s="5" t="n"/>
      <c r="C107" s="10">
        <f>IF($B107="","",IFERROR(VLOOKUP($B107,'Stammdaten'!$J$5:$O$104,2,FALSE),""))</f>
        <v/>
      </c>
      <c r="D107" s="42" t="n"/>
      <c r="E107" s="10">
        <f>IF($B107="","",IFERROR(VLOOKUP($B107,'Stammdaten'!$J$5:$O$104,3,FALSE),""))</f>
        <v/>
      </c>
      <c r="F107" s="43">
        <f>IF($B107="","",IFERROR(VLOOKUP($B107,'Stammdaten'!$J$5:$O$104,4,FALSE),""))</f>
        <v/>
      </c>
      <c r="G107" s="44" t="n"/>
      <c r="H107" s="43">
        <f>IF(OR($B107="",$D107="",$F107=""),"",$D107*$F107*$G107)</f>
        <v/>
      </c>
      <c r="I107" s="43">
        <f>IF(OR($B107="",$D107="",$F107=""),"",$D107*$F107-$H107)</f>
        <v/>
      </c>
      <c r="J107" s="45">
        <f>IF($B107="","",IFERROR(VLOOKUP($B107,'Stammdaten'!$J$5:$O$104,5,FALSE),""))</f>
        <v/>
      </c>
      <c r="K107" s="43">
        <f>IF(OR($B107="",$I107="",$J107=""),"",$I107*$J107)</f>
        <v/>
      </c>
      <c r="L107" s="43">
        <f>IF(OR($B107="",$I107="",$K107=""),"",$I107+$K107)</f>
        <v/>
      </c>
    </row>
    <row r="108">
      <c r="A108" s="15">
        <f>IF($B108="","",ROW()-17)</f>
        <v/>
      </c>
      <c r="B108" s="5" t="n"/>
      <c r="C108" s="16">
        <f>IF($B108="","",IFERROR(VLOOKUP($B108,'Stammdaten'!$J$5:$O$104,2,FALSE),""))</f>
        <v/>
      </c>
      <c r="D108" s="42" t="n"/>
      <c r="E108" s="16">
        <f>IF($B108="","",IFERROR(VLOOKUP($B108,'Stammdaten'!$J$5:$O$104,3,FALSE),""))</f>
        <v/>
      </c>
      <c r="F108" s="46">
        <f>IF($B108="","",IFERROR(VLOOKUP($B108,'Stammdaten'!$J$5:$O$104,4,FALSE),""))</f>
        <v/>
      </c>
      <c r="G108" s="44" t="n"/>
      <c r="H108" s="46">
        <f>IF(OR($B108="",$D108="",$F108=""),"",$D108*$F108*$G108)</f>
        <v/>
      </c>
      <c r="I108" s="46">
        <f>IF(OR($B108="",$D108="",$F108=""),"",$D108*$F108-$H108)</f>
        <v/>
      </c>
      <c r="J108" s="47">
        <f>IF($B108="","",IFERROR(VLOOKUP($B108,'Stammdaten'!$J$5:$O$104,5,FALSE),""))</f>
        <v/>
      </c>
      <c r="K108" s="46">
        <f>IF(OR($B108="",$I108="",$J108=""),"",$I108*$J108)</f>
        <v/>
      </c>
      <c r="L108" s="46">
        <f>IF(OR($B108="",$I108="",$K108=""),"",$I108+$K108)</f>
        <v/>
      </c>
    </row>
    <row r="109">
      <c r="A109" s="9">
        <f>IF($B109="","",ROW()-17)</f>
        <v/>
      </c>
      <c r="B109" s="5" t="n"/>
      <c r="C109" s="10">
        <f>IF($B109="","",IFERROR(VLOOKUP($B109,'Stammdaten'!$J$5:$O$104,2,FALSE),""))</f>
        <v/>
      </c>
      <c r="D109" s="42" t="n"/>
      <c r="E109" s="10">
        <f>IF($B109="","",IFERROR(VLOOKUP($B109,'Stammdaten'!$J$5:$O$104,3,FALSE),""))</f>
        <v/>
      </c>
      <c r="F109" s="43">
        <f>IF($B109="","",IFERROR(VLOOKUP($B109,'Stammdaten'!$J$5:$O$104,4,FALSE),""))</f>
        <v/>
      </c>
      <c r="G109" s="44" t="n"/>
      <c r="H109" s="43">
        <f>IF(OR($B109="",$D109="",$F109=""),"",$D109*$F109*$G109)</f>
        <v/>
      </c>
      <c r="I109" s="43">
        <f>IF(OR($B109="",$D109="",$F109=""),"",$D109*$F109-$H109)</f>
        <v/>
      </c>
      <c r="J109" s="45">
        <f>IF($B109="","",IFERROR(VLOOKUP($B109,'Stammdaten'!$J$5:$O$104,5,FALSE),""))</f>
        <v/>
      </c>
      <c r="K109" s="43">
        <f>IF(OR($B109="",$I109="",$J109=""),"",$I109*$J109)</f>
        <v/>
      </c>
      <c r="L109" s="43">
        <f>IF(OR($B109="",$I109="",$K109=""),"",$I109+$K109)</f>
        <v/>
      </c>
    </row>
    <row r="110">
      <c r="A110" s="15">
        <f>IF($B110="","",ROW()-17)</f>
        <v/>
      </c>
      <c r="B110" s="5" t="n"/>
      <c r="C110" s="16">
        <f>IF($B110="","",IFERROR(VLOOKUP($B110,'Stammdaten'!$J$5:$O$104,2,FALSE),""))</f>
        <v/>
      </c>
      <c r="D110" s="42" t="n"/>
      <c r="E110" s="16">
        <f>IF($B110="","",IFERROR(VLOOKUP($B110,'Stammdaten'!$J$5:$O$104,3,FALSE),""))</f>
        <v/>
      </c>
      <c r="F110" s="46">
        <f>IF($B110="","",IFERROR(VLOOKUP($B110,'Stammdaten'!$J$5:$O$104,4,FALSE),""))</f>
        <v/>
      </c>
      <c r="G110" s="44" t="n"/>
      <c r="H110" s="46">
        <f>IF(OR($B110="",$D110="",$F110=""),"",$D110*$F110*$G110)</f>
        <v/>
      </c>
      <c r="I110" s="46">
        <f>IF(OR($B110="",$D110="",$F110=""),"",$D110*$F110-$H110)</f>
        <v/>
      </c>
      <c r="J110" s="47">
        <f>IF($B110="","",IFERROR(VLOOKUP($B110,'Stammdaten'!$J$5:$O$104,5,FALSE),""))</f>
        <v/>
      </c>
      <c r="K110" s="46">
        <f>IF(OR($B110="",$I110="",$J110=""),"",$I110*$J110)</f>
        <v/>
      </c>
      <c r="L110" s="46">
        <f>IF(OR($B110="",$I110="",$K110=""),"",$I110+$K110)</f>
        <v/>
      </c>
    </row>
    <row r="111">
      <c r="A111" s="9">
        <f>IF($B111="","",ROW()-17)</f>
        <v/>
      </c>
      <c r="B111" s="5" t="n"/>
      <c r="C111" s="10">
        <f>IF($B111="","",IFERROR(VLOOKUP($B111,'Stammdaten'!$J$5:$O$104,2,FALSE),""))</f>
        <v/>
      </c>
      <c r="D111" s="42" t="n"/>
      <c r="E111" s="10">
        <f>IF($B111="","",IFERROR(VLOOKUP($B111,'Stammdaten'!$J$5:$O$104,3,FALSE),""))</f>
        <v/>
      </c>
      <c r="F111" s="43">
        <f>IF($B111="","",IFERROR(VLOOKUP($B111,'Stammdaten'!$J$5:$O$104,4,FALSE),""))</f>
        <v/>
      </c>
      <c r="G111" s="44" t="n"/>
      <c r="H111" s="43">
        <f>IF(OR($B111="",$D111="",$F111=""),"",$D111*$F111*$G111)</f>
        <v/>
      </c>
      <c r="I111" s="43">
        <f>IF(OR($B111="",$D111="",$F111=""),"",$D111*$F111-$H111)</f>
        <v/>
      </c>
      <c r="J111" s="45">
        <f>IF($B111="","",IFERROR(VLOOKUP($B111,'Stammdaten'!$J$5:$O$104,5,FALSE),""))</f>
        <v/>
      </c>
      <c r="K111" s="43">
        <f>IF(OR($B111="",$I111="",$J111=""),"",$I111*$J111)</f>
        <v/>
      </c>
      <c r="L111" s="43">
        <f>IF(OR($B111="",$I111="",$K111=""),"",$I111+$K111)</f>
        <v/>
      </c>
    </row>
    <row r="112">
      <c r="A112" s="15">
        <f>IF($B112="","",ROW()-17)</f>
        <v/>
      </c>
      <c r="B112" s="5" t="n"/>
      <c r="C112" s="16">
        <f>IF($B112="","",IFERROR(VLOOKUP($B112,'Stammdaten'!$J$5:$O$104,2,FALSE),""))</f>
        <v/>
      </c>
      <c r="D112" s="42" t="n"/>
      <c r="E112" s="16">
        <f>IF($B112="","",IFERROR(VLOOKUP($B112,'Stammdaten'!$J$5:$O$104,3,FALSE),""))</f>
        <v/>
      </c>
      <c r="F112" s="46">
        <f>IF($B112="","",IFERROR(VLOOKUP($B112,'Stammdaten'!$J$5:$O$104,4,FALSE),""))</f>
        <v/>
      </c>
      <c r="G112" s="44" t="n"/>
      <c r="H112" s="46">
        <f>IF(OR($B112="",$D112="",$F112=""),"",$D112*$F112*$G112)</f>
        <v/>
      </c>
      <c r="I112" s="46">
        <f>IF(OR($B112="",$D112="",$F112=""),"",$D112*$F112-$H112)</f>
        <v/>
      </c>
      <c r="J112" s="47">
        <f>IF($B112="","",IFERROR(VLOOKUP($B112,'Stammdaten'!$J$5:$O$104,5,FALSE),""))</f>
        <v/>
      </c>
      <c r="K112" s="46">
        <f>IF(OR($B112="",$I112="",$J112=""),"",$I112*$J112)</f>
        <v/>
      </c>
      <c r="L112" s="46">
        <f>IF(OR($B112="",$I112="",$K112=""),"",$I112+$K112)</f>
        <v/>
      </c>
    </row>
    <row r="113">
      <c r="A113" s="9">
        <f>IF($B113="","",ROW()-17)</f>
        <v/>
      </c>
      <c r="B113" s="5" t="n"/>
      <c r="C113" s="10">
        <f>IF($B113="","",IFERROR(VLOOKUP($B113,'Stammdaten'!$J$5:$O$104,2,FALSE),""))</f>
        <v/>
      </c>
      <c r="D113" s="42" t="n"/>
      <c r="E113" s="10">
        <f>IF($B113="","",IFERROR(VLOOKUP($B113,'Stammdaten'!$J$5:$O$104,3,FALSE),""))</f>
        <v/>
      </c>
      <c r="F113" s="43">
        <f>IF($B113="","",IFERROR(VLOOKUP($B113,'Stammdaten'!$J$5:$O$104,4,FALSE),""))</f>
        <v/>
      </c>
      <c r="G113" s="44" t="n"/>
      <c r="H113" s="43">
        <f>IF(OR($B113="",$D113="",$F113=""),"",$D113*$F113*$G113)</f>
        <v/>
      </c>
      <c r="I113" s="43">
        <f>IF(OR($B113="",$D113="",$F113=""),"",$D113*$F113-$H113)</f>
        <v/>
      </c>
      <c r="J113" s="45">
        <f>IF($B113="","",IFERROR(VLOOKUP($B113,'Stammdaten'!$J$5:$O$104,5,FALSE),""))</f>
        <v/>
      </c>
      <c r="K113" s="43">
        <f>IF(OR($B113="",$I113="",$J113=""),"",$I113*$J113)</f>
        <v/>
      </c>
      <c r="L113" s="43">
        <f>IF(OR($B113="",$I113="",$K113=""),"",$I113+$K113)</f>
        <v/>
      </c>
    </row>
    <row r="114">
      <c r="A114" s="15">
        <f>IF($B114="","",ROW()-17)</f>
        <v/>
      </c>
      <c r="B114" s="5" t="n"/>
      <c r="C114" s="16">
        <f>IF($B114="","",IFERROR(VLOOKUP($B114,'Stammdaten'!$J$5:$O$104,2,FALSE),""))</f>
        <v/>
      </c>
      <c r="D114" s="42" t="n"/>
      <c r="E114" s="16">
        <f>IF($B114="","",IFERROR(VLOOKUP($B114,'Stammdaten'!$J$5:$O$104,3,FALSE),""))</f>
        <v/>
      </c>
      <c r="F114" s="46">
        <f>IF($B114="","",IFERROR(VLOOKUP($B114,'Stammdaten'!$J$5:$O$104,4,FALSE),""))</f>
        <v/>
      </c>
      <c r="G114" s="44" t="n"/>
      <c r="H114" s="46">
        <f>IF(OR($B114="",$D114="",$F114=""),"",$D114*$F114*$G114)</f>
        <v/>
      </c>
      <c r="I114" s="46">
        <f>IF(OR($B114="",$D114="",$F114=""),"",$D114*$F114-$H114)</f>
        <v/>
      </c>
      <c r="J114" s="47">
        <f>IF($B114="","",IFERROR(VLOOKUP($B114,'Stammdaten'!$J$5:$O$104,5,FALSE),""))</f>
        <v/>
      </c>
      <c r="K114" s="46">
        <f>IF(OR($B114="",$I114="",$J114=""),"",$I114*$J114)</f>
        <v/>
      </c>
      <c r="L114" s="46">
        <f>IF(OR($B114="",$I114="",$K114=""),"",$I114+$K114)</f>
        <v/>
      </c>
    </row>
    <row r="115">
      <c r="A115" s="9">
        <f>IF($B115="","",ROW()-17)</f>
        <v/>
      </c>
      <c r="B115" s="5" t="n"/>
      <c r="C115" s="10">
        <f>IF($B115="","",IFERROR(VLOOKUP($B115,'Stammdaten'!$J$5:$O$104,2,FALSE),""))</f>
        <v/>
      </c>
      <c r="D115" s="42" t="n"/>
      <c r="E115" s="10">
        <f>IF($B115="","",IFERROR(VLOOKUP($B115,'Stammdaten'!$J$5:$O$104,3,FALSE),""))</f>
        <v/>
      </c>
      <c r="F115" s="43">
        <f>IF($B115="","",IFERROR(VLOOKUP($B115,'Stammdaten'!$J$5:$O$104,4,FALSE),""))</f>
        <v/>
      </c>
      <c r="G115" s="44" t="n"/>
      <c r="H115" s="43">
        <f>IF(OR($B115="",$D115="",$F115=""),"",$D115*$F115*$G115)</f>
        <v/>
      </c>
      <c r="I115" s="43">
        <f>IF(OR($B115="",$D115="",$F115=""),"",$D115*$F115-$H115)</f>
        <v/>
      </c>
      <c r="J115" s="45">
        <f>IF($B115="","",IFERROR(VLOOKUP($B115,'Stammdaten'!$J$5:$O$104,5,FALSE),""))</f>
        <v/>
      </c>
      <c r="K115" s="43">
        <f>IF(OR($B115="",$I115="",$J115=""),"",$I115*$J115)</f>
        <v/>
      </c>
      <c r="L115" s="43">
        <f>IF(OR($B115="",$I115="",$K115=""),"",$I115+$K115)</f>
        <v/>
      </c>
    </row>
    <row r="116">
      <c r="A116" s="15">
        <f>IF($B116="","",ROW()-17)</f>
        <v/>
      </c>
      <c r="B116" s="5" t="n"/>
      <c r="C116" s="16">
        <f>IF($B116="","",IFERROR(VLOOKUP($B116,'Stammdaten'!$J$5:$O$104,2,FALSE),""))</f>
        <v/>
      </c>
      <c r="D116" s="42" t="n"/>
      <c r="E116" s="16">
        <f>IF($B116="","",IFERROR(VLOOKUP($B116,'Stammdaten'!$J$5:$O$104,3,FALSE),""))</f>
        <v/>
      </c>
      <c r="F116" s="46">
        <f>IF($B116="","",IFERROR(VLOOKUP($B116,'Stammdaten'!$J$5:$O$104,4,FALSE),""))</f>
        <v/>
      </c>
      <c r="G116" s="44" t="n"/>
      <c r="H116" s="46">
        <f>IF(OR($B116="",$D116="",$F116=""),"",$D116*$F116*$G116)</f>
        <v/>
      </c>
      <c r="I116" s="46">
        <f>IF(OR($B116="",$D116="",$F116=""),"",$D116*$F116-$H116)</f>
        <v/>
      </c>
      <c r="J116" s="47">
        <f>IF($B116="","",IFERROR(VLOOKUP($B116,'Stammdaten'!$J$5:$O$104,5,FALSE),""))</f>
        <v/>
      </c>
      <c r="K116" s="46">
        <f>IF(OR($B116="",$I116="",$J116=""),"",$I116*$J116)</f>
        <v/>
      </c>
      <c r="L116" s="46">
        <f>IF(OR($B116="",$I116="",$K116=""),"",$I116+$K116)</f>
        <v/>
      </c>
    </row>
    <row r="117">
      <c r="A117" s="9">
        <f>IF($B117="","",ROW()-17)</f>
        <v/>
      </c>
      <c r="B117" s="5" t="n"/>
      <c r="C117" s="10">
        <f>IF($B117="","",IFERROR(VLOOKUP($B117,'Stammdaten'!$J$5:$O$104,2,FALSE),""))</f>
        <v/>
      </c>
      <c r="D117" s="42" t="n"/>
      <c r="E117" s="10">
        <f>IF($B117="","",IFERROR(VLOOKUP($B117,'Stammdaten'!$J$5:$O$104,3,FALSE),""))</f>
        <v/>
      </c>
      <c r="F117" s="43">
        <f>IF($B117="","",IFERROR(VLOOKUP($B117,'Stammdaten'!$J$5:$O$104,4,FALSE),""))</f>
        <v/>
      </c>
      <c r="G117" s="44" t="n"/>
      <c r="H117" s="43">
        <f>IF(OR($B117="",$D117="",$F117=""),"",$D117*$F117*$G117)</f>
        <v/>
      </c>
      <c r="I117" s="43">
        <f>IF(OR($B117="",$D117="",$F117=""),"",$D117*$F117-$H117)</f>
        <v/>
      </c>
      <c r="J117" s="45">
        <f>IF($B117="","",IFERROR(VLOOKUP($B117,'Stammdaten'!$J$5:$O$104,5,FALSE),""))</f>
        <v/>
      </c>
      <c r="K117" s="43">
        <f>IF(OR($B117="",$I117="",$J117=""),"",$I117*$J117)</f>
        <v/>
      </c>
      <c r="L117" s="43">
        <f>IF(OR($B117="",$I117="",$K117=""),"",$I117+$K117)</f>
        <v/>
      </c>
    </row>
    <row r="118">
      <c r="A118" s="15">
        <f>IF($B118="","",ROW()-17)</f>
        <v/>
      </c>
      <c r="B118" s="5" t="n"/>
      <c r="C118" s="16">
        <f>IF($B118="","",IFERROR(VLOOKUP($B118,'Stammdaten'!$J$5:$O$104,2,FALSE),""))</f>
        <v/>
      </c>
      <c r="D118" s="42" t="n"/>
      <c r="E118" s="16">
        <f>IF($B118="","",IFERROR(VLOOKUP($B118,'Stammdaten'!$J$5:$O$104,3,FALSE),""))</f>
        <v/>
      </c>
      <c r="F118" s="46">
        <f>IF($B118="","",IFERROR(VLOOKUP($B118,'Stammdaten'!$J$5:$O$104,4,FALSE),""))</f>
        <v/>
      </c>
      <c r="G118" s="44" t="n"/>
      <c r="H118" s="46">
        <f>IF(OR($B118="",$D118="",$F118=""),"",$D118*$F118*$G118)</f>
        <v/>
      </c>
      <c r="I118" s="46">
        <f>IF(OR($B118="",$D118="",$F118=""),"",$D118*$F118-$H118)</f>
        <v/>
      </c>
      <c r="J118" s="47">
        <f>IF($B118="","",IFERROR(VLOOKUP($B118,'Stammdaten'!$J$5:$O$104,5,FALSE),""))</f>
        <v/>
      </c>
      <c r="K118" s="46">
        <f>IF(OR($B118="",$I118="",$J118=""),"",$I118*$J118)</f>
        <v/>
      </c>
      <c r="L118" s="46">
        <f>IF(OR($B118="",$I118="",$K118=""),"",$I118+$K118)</f>
        <v/>
      </c>
    </row>
    <row r="119">
      <c r="A119" s="2" t="inlineStr">
        <is>
          <t>Zahlungsinformationen</t>
        </is>
      </c>
      <c r="B119" s="2" t="n"/>
      <c r="C119" s="2" t="n"/>
      <c r="D119" s="2" t="n"/>
      <c r="E119" s="2" t="n"/>
      <c r="F119" s="2" t="n"/>
      <c r="J119" s="2" t="inlineStr">
        <is>
          <t>Zusammenfassung</t>
        </is>
      </c>
      <c r="K119" s="2" t="n"/>
      <c r="L119" s="2" t="n"/>
    </row>
    <row r="120">
      <c r="A120" s="3" t="inlineStr">
        <is>
          <t>Zahlungsziel</t>
        </is>
      </c>
      <c r="B120" s="48">
        <f>$F$8</f>
        <v/>
      </c>
      <c r="J120" s="20" t="inlineStr">
        <is>
          <t>Zwischentotal exkl. MWST</t>
        </is>
      </c>
      <c r="K120" s="21" t="n"/>
      <c r="L120" s="49">
        <f>SUM($I$19:$I$118)</f>
        <v/>
      </c>
    </row>
    <row r="121">
      <c r="A121" s="3" t="inlineStr">
        <is>
          <t>Bankverbindung</t>
        </is>
      </c>
      <c r="B121" s="23" t="inlineStr">
        <is>
          <t>Alpina Treuhand GmbH, Zürich</t>
        </is>
      </c>
      <c r="J121" s="24" t="inlineStr">
        <is>
          <t>Gesamtrabatt</t>
        </is>
      </c>
      <c r="K121" s="25" t="n"/>
      <c r="L121" s="50">
        <f>SUM($H$19:$H$118)</f>
        <v/>
      </c>
    </row>
    <row r="122">
      <c r="A122" s="3" t="inlineStr">
        <is>
          <t>IBAN</t>
        </is>
      </c>
      <c r="B122" s="23">
        <f>$B$10</f>
        <v/>
      </c>
      <c r="J122" s="20" t="inlineStr">
        <is>
          <t>MWST 8,1 %</t>
        </is>
      </c>
      <c r="K122" s="21" t="n"/>
      <c r="L122" s="49">
        <f>SUMIF($J$19:$J$118,0.081,$K$19:$K$118)</f>
        <v/>
      </c>
    </row>
    <row r="123">
      <c r="A123" s="3" t="inlineStr">
        <is>
          <t>Zahlungsstatus</t>
        </is>
      </c>
      <c r="B123" s="23">
        <f>$F$9</f>
        <v/>
      </c>
      <c r="J123" s="24" t="inlineStr">
        <is>
          <t>MWST 2,6 %</t>
        </is>
      </c>
      <c r="K123" s="25" t="n"/>
      <c r="L123" s="50">
        <f>SUMIF($J$19:$J$118,0.026,$K$19:$K$118)</f>
        <v/>
      </c>
    </row>
    <row r="124">
      <c r="A124" s="3" t="inlineStr">
        <is>
          <t>QR-Rechnung-Hinweis</t>
        </is>
      </c>
      <c r="B124" s="23" t="inlineStr">
        <is>
          <t>Bitte verwenden Sie für die Zahlung die QR-Rechnung.</t>
        </is>
      </c>
      <c r="J124" s="20" t="inlineStr">
        <is>
          <t>Total MWST</t>
        </is>
      </c>
      <c r="K124" s="21" t="n"/>
      <c r="L124" s="51">
        <f>SUM($K$19:$K$118)</f>
        <v/>
      </c>
    </row>
    <row r="125">
      <c r="J125" s="24" t="inlineStr">
        <is>
          <t>Rechnungsbetrag</t>
        </is>
      </c>
      <c r="K125" s="25" t="n"/>
      <c r="L125" s="52">
        <f>SUM($L$19:$L$118)</f>
        <v/>
      </c>
    </row>
    <row r="126">
      <c r="J126" s="20" t="inlineStr">
        <is>
          <t>Durchschnittlicher Positionswert</t>
        </is>
      </c>
      <c r="K126" s="21" t="n"/>
      <c r="L126" s="49">
        <f>IFERROR(AVERAGE($I$19:$I$118),0)</f>
        <v/>
      </c>
    </row>
    <row r="127">
      <c r="J127" s="24" t="inlineStr">
        <is>
          <t>Statusprüfung</t>
        </is>
      </c>
      <c r="K127" s="25" t="n"/>
      <c r="L127" s="29">
        <f>IF($L$125&gt;0,"Offen","Prüfen")</f>
        <v/>
      </c>
    </row>
  </sheetData>
  <autoFilter ref="A18:L118"/>
  <mergeCells count="1">
    <mergeCell ref="A1:L1"/>
  </mergeCells>
  <conditionalFormatting sqref="L19:L118">
    <cfRule type="expression" priority="1" dxfId="0">
      <formula>AND($L19&lt;&gt;"",$L19&gt;0)</formula>
    </cfRule>
    <cfRule type="expression" priority="2" dxfId="1">
      <formula>AND($L19&lt;&gt;"",$L19&lt;0)</formula>
    </cfRule>
  </conditionalFormatting>
  <conditionalFormatting sqref="F9">
    <cfRule type="expression" priority="3" dxfId="1">
      <formula>$F$9="Überfällig"</formula>
    </cfRule>
  </conditionalFormatting>
  <dataValidations count="5">
    <dataValidation sqref="B13" showErrorMessage="1" showInputMessage="1" allowBlank="0" type="list">
      <formula1>'Stammdaten'!$A$5:$A$104</formula1>
    </dataValidation>
    <dataValidation sqref="B19:B118" showErrorMessage="1" showInputMessage="1" allowBlank="1" type="list">
      <formula1>'Stammdaten'!$J$5:$J$104</formula1>
    </dataValidation>
    <dataValidation sqref="D19:D118" showErrorMessage="1" showInputMessage="1" allowBlank="1" type="decimal" operator="greaterThan">
      <formula1>0</formula1>
    </dataValidation>
    <dataValidation sqref="G19:G118" showErrorMessage="1" showInputMessage="1" allowBlank="1" type="decimal" operator="between">
      <formula1>0</formula1>
      <formula2>1</formula2>
    </dataValidation>
    <dataValidation sqref="F9" showErrorMessage="1" showInputMessage="1" allowBlank="0" type="list">
      <formula1>"Offen,Bezahlt,Überfällig"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24" customWidth="1" min="3" max="3"/>
    <col width="10" customWidth="1" min="4" max="4"/>
    <col width="16" customWidth="1" min="5" max="5"/>
    <col width="10" customWidth="1" min="6" max="6"/>
    <col width="23" customWidth="1" min="7" max="7"/>
    <col width="22" customWidth="1" min="8" max="8"/>
    <col width="3" customWidth="1" min="9" max="9"/>
    <col width="14" customWidth="1" min="10" max="10"/>
    <col width="27" customWidth="1" min="11" max="11"/>
    <col width="13" customWidth="1" min="12" max="12"/>
    <col width="21" customWidth="1" min="13" max="13"/>
    <col width="12" customWidth="1" min="14" max="14"/>
    <col width="16" customWidth="1" min="15" max="15"/>
  </cols>
  <sheetData>
    <row r="1" ht="28" customHeight="1">
      <c r="A1" s="1" t="inlineStr">
        <is>
          <t>STAMMDATEN</t>
        </is>
      </c>
    </row>
    <row r="2"/>
    <row r="3">
      <c r="A3" s="2" t="inlineStr">
        <is>
          <t>Kundenstammdaten</t>
        </is>
      </c>
      <c r="B3" s="2" t="n"/>
      <c r="C3" s="2" t="n"/>
      <c r="D3" s="2" t="n"/>
      <c r="E3" s="2" t="n"/>
      <c r="F3" s="2" t="n"/>
      <c r="G3" s="2" t="n"/>
      <c r="H3" s="2" t="n"/>
      <c r="J3" s="2" t="inlineStr">
        <is>
          <t>Artikel- und Leistungsstammdaten</t>
        </is>
      </c>
      <c r="K3" s="2" t="n"/>
      <c r="L3" s="2" t="n"/>
      <c r="M3" s="2" t="n"/>
      <c r="N3" s="2" t="n"/>
      <c r="O3" s="2" t="n"/>
    </row>
    <row r="4" ht="32" customHeight="1">
      <c r="A4" s="8" t="inlineStr">
        <is>
          <t>Kundennummer</t>
        </is>
      </c>
      <c r="B4" s="8" t="inlineStr">
        <is>
          <t>Kundenname</t>
        </is>
      </c>
      <c r="C4" s="8" t="inlineStr">
        <is>
          <t>Strasse</t>
        </is>
      </c>
      <c r="D4" s="8" t="inlineStr">
        <is>
          <t>PLZ</t>
        </is>
      </c>
      <c r="E4" s="8" t="inlineStr">
        <is>
          <t>Ort</t>
        </is>
      </c>
      <c r="F4" s="8" t="inlineStr">
        <is>
          <t>Kanton</t>
        </is>
      </c>
      <c r="G4" s="8" t="inlineStr">
        <is>
          <t>UID-Nummer</t>
        </is>
      </c>
      <c r="H4" s="8" t="inlineStr">
        <is>
          <t>Zahlungsfrist in Tagen</t>
        </is>
      </c>
      <c r="J4" s="8" t="inlineStr">
        <is>
          <t>Artikel-Nr.</t>
        </is>
      </c>
      <c r="K4" s="8" t="inlineStr">
        <is>
          <t>Beschreibung</t>
        </is>
      </c>
      <c r="L4" s="8" t="inlineStr">
        <is>
          <t>Einheit</t>
        </is>
      </c>
      <c r="M4" s="8" t="inlineStr">
        <is>
          <t>Einzelpreis exkl. MWST</t>
        </is>
      </c>
      <c r="N4" s="8" t="inlineStr">
        <is>
          <t>MWST-Satz</t>
        </is>
      </c>
      <c r="O4" s="8" t="inlineStr">
        <is>
          <t>Kategorie</t>
        </is>
      </c>
    </row>
    <row r="5">
      <c r="A5" s="5" t="inlineStr">
        <is>
          <t>K001</t>
        </is>
      </c>
      <c r="B5" s="5" t="inlineStr">
        <is>
          <t>Andrea Meier</t>
        </is>
      </c>
      <c r="C5" s="5" t="inlineStr">
        <is>
          <t>Bahnhofstrasse 12</t>
        </is>
      </c>
      <c r="D5" s="5" t="inlineStr">
        <is>
          <t>8001</t>
        </is>
      </c>
      <c r="E5" s="5" t="inlineStr">
        <is>
          <t>Zürich</t>
        </is>
      </c>
      <c r="F5" s="5" t="inlineStr">
        <is>
          <t>ZH</t>
        </is>
      </c>
      <c r="G5" s="5" t="inlineStr">
        <is>
          <t>CHE-102.456.781 MWST</t>
        </is>
      </c>
      <c r="H5" s="30" t="n">
        <v>30</v>
      </c>
      <c r="J5" s="5" t="inlineStr">
        <is>
          <t>ART-100</t>
        </is>
      </c>
      <c r="K5" s="5" t="inlineStr">
        <is>
          <t>Beratung KMU</t>
        </is>
      </c>
      <c r="L5" s="5" t="inlineStr">
        <is>
          <t>Stunde</t>
        </is>
      </c>
      <c r="M5" s="53" t="n">
        <v>180</v>
      </c>
      <c r="N5" s="54" t="n">
        <v>0.081</v>
      </c>
      <c r="O5" s="5" t="inlineStr">
        <is>
          <t>Beratung</t>
        </is>
      </c>
    </row>
    <row r="6">
      <c r="A6" s="5" t="inlineStr">
        <is>
          <t>K002</t>
        </is>
      </c>
      <c r="B6" s="5" t="inlineStr">
        <is>
          <t>Markus Keller</t>
        </is>
      </c>
      <c r="C6" s="5" t="inlineStr">
        <is>
          <t>Kramgasse 18</t>
        </is>
      </c>
      <c r="D6" s="5" t="inlineStr">
        <is>
          <t>3011</t>
        </is>
      </c>
      <c r="E6" s="5" t="inlineStr">
        <is>
          <t>Bern</t>
        </is>
      </c>
      <c r="F6" s="5" t="inlineStr">
        <is>
          <t>BE</t>
        </is>
      </c>
      <c r="G6" s="5" t="inlineStr">
        <is>
          <t>CHE-114.682.935 MWST</t>
        </is>
      </c>
      <c r="H6" s="30" t="n">
        <v>30</v>
      </c>
      <c r="J6" s="5" t="inlineStr">
        <is>
          <t>ART-101</t>
        </is>
      </c>
      <c r="K6" s="5" t="inlineStr">
        <is>
          <t>Buchhaltungsabschluss</t>
        </is>
      </c>
      <c r="L6" s="5" t="inlineStr">
        <is>
          <t>Pauschale</t>
        </is>
      </c>
      <c r="M6" s="53" t="n">
        <v>950</v>
      </c>
      <c r="N6" s="54" t="n">
        <v>0.081</v>
      </c>
      <c r="O6" s="5" t="inlineStr">
        <is>
          <t>Treuhand</t>
        </is>
      </c>
    </row>
    <row r="7">
      <c r="A7" s="5" t="inlineStr">
        <is>
          <t>K003</t>
        </is>
      </c>
      <c r="B7" s="5" t="inlineStr">
        <is>
          <t>Sandra Frei</t>
        </is>
      </c>
      <c r="C7" s="5" t="inlineStr">
        <is>
          <t>Aeschenplatz 7</t>
        </is>
      </c>
      <c r="D7" s="5" t="inlineStr">
        <is>
          <t>4052</t>
        </is>
      </c>
      <c r="E7" s="5" t="inlineStr">
        <is>
          <t>Basel</t>
        </is>
      </c>
      <c r="F7" s="5" t="inlineStr">
        <is>
          <t>BS</t>
        </is>
      </c>
      <c r="G7" s="5" t="inlineStr">
        <is>
          <t>CHE-126.379.548 MWST</t>
        </is>
      </c>
      <c r="H7" s="30" t="n">
        <v>20</v>
      </c>
      <c r="J7" s="5" t="inlineStr">
        <is>
          <t>ART-102</t>
        </is>
      </c>
      <c r="K7" s="5" t="inlineStr">
        <is>
          <t>Treuhandberatung</t>
        </is>
      </c>
      <c r="L7" s="5" t="inlineStr">
        <is>
          <t>Stunde</t>
        </is>
      </c>
      <c r="M7" s="53" t="n">
        <v>165</v>
      </c>
      <c r="N7" s="54" t="n">
        <v>0.081</v>
      </c>
      <c r="O7" s="5" t="inlineStr">
        <is>
          <t>Treuhand</t>
        </is>
      </c>
    </row>
    <row r="8">
      <c r="A8" s="5" t="inlineStr">
        <is>
          <t>K004</t>
        </is>
      </c>
      <c r="B8" s="5" t="inlineStr">
        <is>
          <t>Thomas Müller</t>
        </is>
      </c>
      <c r="C8" s="5" t="inlineStr">
        <is>
          <t>Pilatusstrasse 18</t>
        </is>
      </c>
      <c r="D8" s="5" t="inlineStr">
        <is>
          <t>6003</t>
        </is>
      </c>
      <c r="E8" s="5" t="inlineStr">
        <is>
          <t>Luzern</t>
        </is>
      </c>
      <c r="F8" s="5" t="inlineStr">
        <is>
          <t>LU</t>
        </is>
      </c>
      <c r="G8" s="5" t="inlineStr">
        <is>
          <t>CHE-138.724.619 MWST</t>
        </is>
      </c>
      <c r="H8" s="30" t="n">
        <v>30</v>
      </c>
      <c r="J8" s="5" t="inlineStr">
        <is>
          <t>ART-103</t>
        </is>
      </c>
      <c r="K8" s="5" t="inlineStr">
        <is>
          <t>Software-Lizenz</t>
        </is>
      </c>
      <c r="L8" s="5" t="inlineStr">
        <is>
          <t>Monat</t>
        </is>
      </c>
      <c r="M8" s="53" t="n">
        <v>89</v>
      </c>
      <c r="N8" s="54" t="n">
        <v>0.081</v>
      </c>
      <c r="O8" s="5" t="inlineStr">
        <is>
          <t>Software</t>
        </is>
      </c>
    </row>
    <row r="9">
      <c r="A9" s="5" t="inlineStr">
        <is>
          <t>K005</t>
        </is>
      </c>
      <c r="B9" s="5" t="inlineStr">
        <is>
          <t>Nicole Brunner</t>
        </is>
      </c>
      <c r="C9" s="5" t="inlineStr">
        <is>
          <t>Avenue de la Gare 25</t>
        </is>
      </c>
      <c r="D9" s="5" t="inlineStr">
        <is>
          <t>1003</t>
        </is>
      </c>
      <c r="E9" s="5" t="inlineStr">
        <is>
          <t>Lausanne</t>
        </is>
      </c>
      <c r="F9" s="5" t="inlineStr">
        <is>
          <t>VD</t>
        </is>
      </c>
      <c r="G9" s="5" t="inlineStr">
        <is>
          <t>CHE-145.968.273 MWST</t>
        </is>
      </c>
      <c r="H9" s="30" t="n">
        <v>30</v>
      </c>
      <c r="J9" s="5" t="inlineStr">
        <is>
          <t>ART-104</t>
        </is>
      </c>
      <c r="K9" s="5" t="inlineStr">
        <is>
          <t>Schulungsunterlagen</t>
        </is>
      </c>
      <c r="L9" s="5" t="inlineStr">
        <is>
          <t>Stück</t>
        </is>
      </c>
      <c r="M9" s="53" t="n">
        <v>42</v>
      </c>
      <c r="N9" s="54" t="n">
        <v>0.026</v>
      </c>
      <c r="O9" s="5" t="inlineStr">
        <is>
          <t>Unterlagen</t>
        </is>
      </c>
    </row>
    <row r="10">
      <c r="A10" s="5" t="inlineStr">
        <is>
          <t>K006</t>
        </is>
      </c>
      <c r="B10" s="5" t="inlineStr">
        <is>
          <t>Stefan Weber</t>
        </is>
      </c>
      <c r="C10" s="5" t="inlineStr">
        <is>
          <t>Rosenbergstrasse 36</t>
        </is>
      </c>
      <c r="D10" s="5" t="inlineStr">
        <is>
          <t>9000</t>
        </is>
      </c>
      <c r="E10" s="5" t="inlineStr">
        <is>
          <t>St. Gallen</t>
        </is>
      </c>
      <c r="F10" s="5" t="inlineStr">
        <is>
          <t>SG</t>
        </is>
      </c>
      <c r="G10" s="5" t="inlineStr">
        <is>
          <t>CHE-157.432.896 MWST</t>
        </is>
      </c>
      <c r="H10" s="30" t="n">
        <v>14</v>
      </c>
      <c r="J10" s="5" t="inlineStr">
        <is>
          <t>ART-105</t>
        </is>
      </c>
      <c r="K10" s="5" t="inlineStr">
        <is>
          <t>Reiseaufwand</t>
        </is>
      </c>
      <c r="L10" s="5" t="inlineStr">
        <is>
          <t>km</t>
        </is>
      </c>
      <c r="M10" s="53" t="n">
        <v>0.75</v>
      </c>
      <c r="N10" s="54" t="n">
        <v>0.081</v>
      </c>
      <c r="O10" s="5" t="inlineStr">
        <is>
          <t>Spesen</t>
        </is>
      </c>
    </row>
    <row r="11">
      <c r="A11" s="5" t="inlineStr">
        <is>
          <t>K007</t>
        </is>
      </c>
      <c r="B11" s="5" t="inlineStr">
        <is>
          <t>Claudia Huber</t>
        </is>
      </c>
      <c r="C11" s="5" t="inlineStr">
        <is>
          <t>Marktgasse 14</t>
        </is>
      </c>
      <c r="D11" s="5" t="inlineStr">
        <is>
          <t>8400</t>
        </is>
      </c>
      <c r="E11" s="5" t="inlineStr">
        <is>
          <t>Winterthur</t>
        </is>
      </c>
      <c r="F11" s="5" t="inlineStr">
        <is>
          <t>ZH</t>
        </is>
      </c>
      <c r="G11" s="5" t="inlineStr">
        <is>
          <t>CHE-169.285.714 MWST</t>
        </is>
      </c>
      <c r="H11" s="30" t="n">
        <v>30</v>
      </c>
      <c r="J11" s="5" t="inlineStr">
        <is>
          <t>ART-106</t>
        </is>
      </c>
      <c r="K11" s="5" t="inlineStr">
        <is>
          <t>Gestaltung Dokumentation</t>
        </is>
      </c>
      <c r="L11" s="5" t="inlineStr">
        <is>
          <t>Stunde</t>
        </is>
      </c>
      <c r="M11" s="53" t="n">
        <v>140</v>
      </c>
      <c r="N11" s="54" t="n">
        <v>0.081</v>
      </c>
      <c r="O11" s="5" t="inlineStr">
        <is>
          <t>Gestaltung</t>
        </is>
      </c>
    </row>
    <row r="12">
      <c r="A12" s="5" t="inlineStr">
        <is>
          <t>K008</t>
        </is>
      </c>
      <c r="B12" s="5" t="inlineStr">
        <is>
          <t>Daniela Schmid</t>
        </is>
      </c>
      <c r="C12" s="5" t="inlineStr">
        <is>
          <t>Via Nassa 12</t>
        </is>
      </c>
      <c r="D12" s="5" t="inlineStr">
        <is>
          <t>6900</t>
        </is>
      </c>
      <c r="E12" s="5" t="inlineStr">
        <is>
          <t>Lugano</t>
        </is>
      </c>
      <c r="F12" s="5" t="inlineStr">
        <is>
          <t>TI</t>
        </is>
      </c>
      <c r="G12" s="5" t="inlineStr">
        <is>
          <t>CHE-172.649.358 MWST</t>
        </is>
      </c>
      <c r="H12" s="30" t="n">
        <v>20</v>
      </c>
      <c r="J12" s="5" t="inlineStr">
        <is>
          <t>ART-107</t>
        </is>
      </c>
      <c r="K12" s="5" t="inlineStr">
        <is>
          <t>Versand Unterlagen</t>
        </is>
      </c>
      <c r="L12" s="5" t="inlineStr">
        <is>
          <t>Pauschale</t>
        </is>
      </c>
      <c r="M12" s="53" t="n">
        <v>18</v>
      </c>
      <c r="N12" s="54" t="n">
        <v>0.026</v>
      </c>
      <c r="O12" s="5" t="inlineStr">
        <is>
          <t>Versand</t>
        </is>
      </c>
    </row>
    <row r="13">
      <c r="A13" s="5" t="inlineStr">
        <is>
          <t>K009</t>
        </is>
      </c>
      <c r="B13" s="5" t="inlineStr">
        <is>
          <t>Beat Moser</t>
        </is>
      </c>
      <c r="C13" s="5" t="inlineStr">
        <is>
          <t>Bahnhofplatz 3</t>
        </is>
      </c>
      <c r="D13" s="5" t="inlineStr">
        <is>
          <t>2502</t>
        </is>
      </c>
      <c r="E13" s="5" t="inlineStr">
        <is>
          <t>Biel</t>
        </is>
      </c>
      <c r="F13" s="5" t="inlineStr">
        <is>
          <t>BE</t>
        </is>
      </c>
      <c r="G13" s="5" t="inlineStr">
        <is>
          <t>CHE-184.573.926 MWST</t>
        </is>
      </c>
      <c r="H13" s="30" t="n">
        <v>30</v>
      </c>
      <c r="J13" s="5" t="inlineStr">
        <is>
          <t>ART-108</t>
        </is>
      </c>
      <c r="K13" s="5" t="inlineStr">
        <is>
          <t>Jahresauswertung</t>
        </is>
      </c>
      <c r="L13" s="5" t="inlineStr">
        <is>
          <t>Stunde</t>
        </is>
      </c>
      <c r="M13" s="53" t="n">
        <v>175</v>
      </c>
      <c r="N13" s="54" t="n">
        <v>0.081</v>
      </c>
      <c r="O13" s="5" t="inlineStr">
        <is>
          <t>Auswertung</t>
        </is>
      </c>
    </row>
    <row r="14">
      <c r="A14" s="5" t="n"/>
      <c r="B14" s="5" t="n"/>
      <c r="C14" s="5" t="n"/>
      <c r="D14" s="5" t="n"/>
      <c r="E14" s="5" t="n"/>
      <c r="F14" s="5" t="n"/>
      <c r="G14" s="5" t="n"/>
      <c r="H14" s="30" t="n"/>
      <c r="J14" s="5" t="n"/>
      <c r="K14" s="5" t="n"/>
      <c r="L14" s="5" t="n"/>
      <c r="M14" s="53" t="n"/>
      <c r="N14" s="54" t="n"/>
      <c r="O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30" t="n"/>
      <c r="J15" s="5" t="n"/>
      <c r="K15" s="5" t="n"/>
      <c r="L15" s="5" t="n"/>
      <c r="M15" s="53" t="n"/>
      <c r="N15" s="54" t="n"/>
      <c r="O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30" t="n"/>
      <c r="J16" s="5" t="n"/>
      <c r="K16" s="5" t="n"/>
      <c r="L16" s="5" t="n"/>
      <c r="M16" s="53" t="n"/>
      <c r="N16" s="54" t="n"/>
      <c r="O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30" t="n"/>
      <c r="J17" s="5" t="n"/>
      <c r="K17" s="5" t="n"/>
      <c r="L17" s="5" t="n"/>
      <c r="M17" s="53" t="n"/>
      <c r="N17" s="54" t="n"/>
      <c r="O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30" t="n"/>
      <c r="J18" s="5" t="n"/>
      <c r="K18" s="5" t="n"/>
      <c r="L18" s="5" t="n"/>
      <c r="M18" s="53" t="n"/>
      <c r="N18" s="54" t="n"/>
      <c r="O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30" t="n"/>
      <c r="J19" s="5" t="n"/>
      <c r="K19" s="5" t="n"/>
      <c r="L19" s="5" t="n"/>
      <c r="M19" s="53" t="n"/>
      <c r="N19" s="54" t="n"/>
      <c r="O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30" t="n"/>
      <c r="J20" s="5" t="n"/>
      <c r="K20" s="5" t="n"/>
      <c r="L20" s="5" t="n"/>
      <c r="M20" s="53" t="n"/>
      <c r="N20" s="54" t="n"/>
      <c r="O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30" t="n"/>
      <c r="J21" s="5" t="n"/>
      <c r="K21" s="5" t="n"/>
      <c r="L21" s="5" t="n"/>
      <c r="M21" s="53" t="n"/>
      <c r="N21" s="54" t="n"/>
      <c r="O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30" t="n"/>
      <c r="J22" s="5" t="n"/>
      <c r="K22" s="5" t="n"/>
      <c r="L22" s="5" t="n"/>
      <c r="M22" s="53" t="n"/>
      <c r="N22" s="54" t="n"/>
      <c r="O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30" t="n"/>
      <c r="J23" s="5" t="n"/>
      <c r="K23" s="5" t="n"/>
      <c r="L23" s="5" t="n"/>
      <c r="M23" s="53" t="n"/>
      <c r="N23" s="54" t="n"/>
      <c r="O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30" t="n"/>
      <c r="J24" s="5" t="n"/>
      <c r="K24" s="5" t="n"/>
      <c r="L24" s="5" t="n"/>
      <c r="M24" s="53" t="n"/>
      <c r="N24" s="54" t="n"/>
      <c r="O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30" t="n"/>
      <c r="J25" s="5" t="n"/>
      <c r="K25" s="5" t="n"/>
      <c r="L25" s="5" t="n"/>
      <c r="M25" s="53" t="n"/>
      <c r="N25" s="54" t="n"/>
      <c r="O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30" t="n"/>
      <c r="J26" s="5" t="n"/>
      <c r="K26" s="5" t="n"/>
      <c r="L26" s="5" t="n"/>
      <c r="M26" s="53" t="n"/>
      <c r="N26" s="54" t="n"/>
      <c r="O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30" t="n"/>
      <c r="J27" s="5" t="n"/>
      <c r="K27" s="5" t="n"/>
      <c r="L27" s="5" t="n"/>
      <c r="M27" s="53" t="n"/>
      <c r="N27" s="54" t="n"/>
      <c r="O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30" t="n"/>
      <c r="J28" s="5" t="n"/>
      <c r="K28" s="5" t="n"/>
      <c r="L28" s="5" t="n"/>
      <c r="M28" s="53" t="n"/>
      <c r="N28" s="54" t="n"/>
      <c r="O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30" t="n"/>
      <c r="J29" s="5" t="n"/>
      <c r="K29" s="5" t="n"/>
      <c r="L29" s="5" t="n"/>
      <c r="M29" s="53" t="n"/>
      <c r="N29" s="54" t="n"/>
      <c r="O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30" t="n"/>
      <c r="J30" s="5" t="n"/>
      <c r="K30" s="5" t="n"/>
      <c r="L30" s="5" t="n"/>
      <c r="M30" s="53" t="n"/>
      <c r="N30" s="54" t="n"/>
      <c r="O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30" t="n"/>
      <c r="J31" s="5" t="n"/>
      <c r="K31" s="5" t="n"/>
      <c r="L31" s="5" t="n"/>
      <c r="M31" s="53" t="n"/>
      <c r="N31" s="54" t="n"/>
      <c r="O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30" t="n"/>
      <c r="J32" s="5" t="n"/>
      <c r="K32" s="5" t="n"/>
      <c r="L32" s="5" t="n"/>
      <c r="M32" s="53" t="n"/>
      <c r="N32" s="54" t="n"/>
      <c r="O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30" t="n"/>
      <c r="J33" s="5" t="n"/>
      <c r="K33" s="5" t="n"/>
      <c r="L33" s="5" t="n"/>
      <c r="M33" s="53" t="n"/>
      <c r="N33" s="54" t="n"/>
      <c r="O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30" t="n"/>
      <c r="J34" s="5" t="n"/>
      <c r="K34" s="5" t="n"/>
      <c r="L34" s="5" t="n"/>
      <c r="M34" s="53" t="n"/>
      <c r="N34" s="54" t="n"/>
      <c r="O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30" t="n"/>
      <c r="J35" s="5" t="n"/>
      <c r="K35" s="5" t="n"/>
      <c r="L35" s="5" t="n"/>
      <c r="M35" s="53" t="n"/>
      <c r="N35" s="54" t="n"/>
      <c r="O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30" t="n"/>
      <c r="J36" s="5" t="n"/>
      <c r="K36" s="5" t="n"/>
      <c r="L36" s="5" t="n"/>
      <c r="M36" s="53" t="n"/>
      <c r="N36" s="54" t="n"/>
      <c r="O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30" t="n"/>
      <c r="J37" s="5" t="n"/>
      <c r="K37" s="5" t="n"/>
      <c r="L37" s="5" t="n"/>
      <c r="M37" s="53" t="n"/>
      <c r="N37" s="54" t="n"/>
      <c r="O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30" t="n"/>
      <c r="J38" s="5" t="n"/>
      <c r="K38" s="5" t="n"/>
      <c r="L38" s="5" t="n"/>
      <c r="M38" s="53" t="n"/>
      <c r="N38" s="54" t="n"/>
      <c r="O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30" t="n"/>
      <c r="J39" s="5" t="n"/>
      <c r="K39" s="5" t="n"/>
      <c r="L39" s="5" t="n"/>
      <c r="M39" s="53" t="n"/>
      <c r="N39" s="54" t="n"/>
      <c r="O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30" t="n"/>
      <c r="J40" s="5" t="n"/>
      <c r="K40" s="5" t="n"/>
      <c r="L40" s="5" t="n"/>
      <c r="M40" s="53" t="n"/>
      <c r="N40" s="54" t="n"/>
      <c r="O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30" t="n"/>
      <c r="J41" s="5" t="n"/>
      <c r="K41" s="5" t="n"/>
      <c r="L41" s="5" t="n"/>
      <c r="M41" s="53" t="n"/>
      <c r="N41" s="54" t="n"/>
      <c r="O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30" t="n"/>
      <c r="J42" s="5" t="n"/>
      <c r="K42" s="5" t="n"/>
      <c r="L42" s="5" t="n"/>
      <c r="M42" s="53" t="n"/>
      <c r="N42" s="54" t="n"/>
      <c r="O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30" t="n"/>
      <c r="J43" s="5" t="n"/>
      <c r="K43" s="5" t="n"/>
      <c r="L43" s="5" t="n"/>
      <c r="M43" s="53" t="n"/>
      <c r="N43" s="54" t="n"/>
      <c r="O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30" t="n"/>
      <c r="J44" s="5" t="n"/>
      <c r="K44" s="5" t="n"/>
      <c r="L44" s="5" t="n"/>
      <c r="M44" s="53" t="n"/>
      <c r="N44" s="54" t="n"/>
      <c r="O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30" t="n"/>
      <c r="J45" s="5" t="n"/>
      <c r="K45" s="5" t="n"/>
      <c r="L45" s="5" t="n"/>
      <c r="M45" s="53" t="n"/>
      <c r="N45" s="54" t="n"/>
      <c r="O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30" t="n"/>
      <c r="J46" s="5" t="n"/>
      <c r="K46" s="5" t="n"/>
      <c r="L46" s="5" t="n"/>
      <c r="M46" s="53" t="n"/>
      <c r="N46" s="54" t="n"/>
      <c r="O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30" t="n"/>
      <c r="J47" s="5" t="n"/>
      <c r="K47" s="5" t="n"/>
      <c r="L47" s="5" t="n"/>
      <c r="M47" s="53" t="n"/>
      <c r="N47" s="54" t="n"/>
      <c r="O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30" t="n"/>
      <c r="J48" s="5" t="n"/>
      <c r="K48" s="5" t="n"/>
      <c r="L48" s="5" t="n"/>
      <c r="M48" s="53" t="n"/>
      <c r="N48" s="54" t="n"/>
      <c r="O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30" t="n"/>
      <c r="J49" s="5" t="n"/>
      <c r="K49" s="5" t="n"/>
      <c r="L49" s="5" t="n"/>
      <c r="M49" s="53" t="n"/>
      <c r="N49" s="54" t="n"/>
      <c r="O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30" t="n"/>
      <c r="J50" s="5" t="n"/>
      <c r="K50" s="5" t="n"/>
      <c r="L50" s="5" t="n"/>
      <c r="M50" s="53" t="n"/>
      <c r="N50" s="54" t="n"/>
      <c r="O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30" t="n"/>
      <c r="J51" s="5" t="n"/>
      <c r="K51" s="5" t="n"/>
      <c r="L51" s="5" t="n"/>
      <c r="M51" s="53" t="n"/>
      <c r="N51" s="54" t="n"/>
      <c r="O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30" t="n"/>
      <c r="J52" s="5" t="n"/>
      <c r="K52" s="5" t="n"/>
      <c r="L52" s="5" t="n"/>
      <c r="M52" s="53" t="n"/>
      <c r="N52" s="54" t="n"/>
      <c r="O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30" t="n"/>
      <c r="J53" s="5" t="n"/>
      <c r="K53" s="5" t="n"/>
      <c r="L53" s="5" t="n"/>
      <c r="M53" s="53" t="n"/>
      <c r="N53" s="54" t="n"/>
      <c r="O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30" t="n"/>
      <c r="J54" s="5" t="n"/>
      <c r="K54" s="5" t="n"/>
      <c r="L54" s="5" t="n"/>
      <c r="M54" s="53" t="n"/>
      <c r="N54" s="54" t="n"/>
      <c r="O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30" t="n"/>
      <c r="J55" s="5" t="n"/>
      <c r="K55" s="5" t="n"/>
      <c r="L55" s="5" t="n"/>
      <c r="M55" s="53" t="n"/>
      <c r="N55" s="54" t="n"/>
      <c r="O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30" t="n"/>
      <c r="J56" s="5" t="n"/>
      <c r="K56" s="5" t="n"/>
      <c r="L56" s="5" t="n"/>
      <c r="M56" s="53" t="n"/>
      <c r="N56" s="54" t="n"/>
      <c r="O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30" t="n"/>
      <c r="J57" s="5" t="n"/>
      <c r="K57" s="5" t="n"/>
      <c r="L57" s="5" t="n"/>
      <c r="M57" s="53" t="n"/>
      <c r="N57" s="54" t="n"/>
      <c r="O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30" t="n"/>
      <c r="J58" s="5" t="n"/>
      <c r="K58" s="5" t="n"/>
      <c r="L58" s="5" t="n"/>
      <c r="M58" s="53" t="n"/>
      <c r="N58" s="54" t="n"/>
      <c r="O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30" t="n"/>
      <c r="J59" s="5" t="n"/>
      <c r="K59" s="5" t="n"/>
      <c r="L59" s="5" t="n"/>
      <c r="M59" s="53" t="n"/>
      <c r="N59" s="54" t="n"/>
      <c r="O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30" t="n"/>
      <c r="J60" s="5" t="n"/>
      <c r="K60" s="5" t="n"/>
      <c r="L60" s="5" t="n"/>
      <c r="M60" s="53" t="n"/>
      <c r="N60" s="54" t="n"/>
      <c r="O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30" t="n"/>
      <c r="J61" s="5" t="n"/>
      <c r="K61" s="5" t="n"/>
      <c r="L61" s="5" t="n"/>
      <c r="M61" s="53" t="n"/>
      <c r="N61" s="54" t="n"/>
      <c r="O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30" t="n"/>
      <c r="J62" s="5" t="n"/>
      <c r="K62" s="5" t="n"/>
      <c r="L62" s="5" t="n"/>
      <c r="M62" s="53" t="n"/>
      <c r="N62" s="54" t="n"/>
      <c r="O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30" t="n"/>
      <c r="J63" s="5" t="n"/>
      <c r="K63" s="5" t="n"/>
      <c r="L63" s="5" t="n"/>
      <c r="M63" s="53" t="n"/>
      <c r="N63" s="54" t="n"/>
      <c r="O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30" t="n"/>
      <c r="J64" s="5" t="n"/>
      <c r="K64" s="5" t="n"/>
      <c r="L64" s="5" t="n"/>
      <c r="M64" s="53" t="n"/>
      <c r="N64" s="54" t="n"/>
      <c r="O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30" t="n"/>
      <c r="J65" s="5" t="n"/>
      <c r="K65" s="5" t="n"/>
      <c r="L65" s="5" t="n"/>
      <c r="M65" s="53" t="n"/>
      <c r="N65" s="54" t="n"/>
      <c r="O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30" t="n"/>
      <c r="J66" s="5" t="n"/>
      <c r="K66" s="5" t="n"/>
      <c r="L66" s="5" t="n"/>
      <c r="M66" s="53" t="n"/>
      <c r="N66" s="54" t="n"/>
      <c r="O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30" t="n"/>
      <c r="J67" s="5" t="n"/>
      <c r="K67" s="5" t="n"/>
      <c r="L67" s="5" t="n"/>
      <c r="M67" s="53" t="n"/>
      <c r="N67" s="54" t="n"/>
      <c r="O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30" t="n"/>
      <c r="J68" s="5" t="n"/>
      <c r="K68" s="5" t="n"/>
      <c r="L68" s="5" t="n"/>
      <c r="M68" s="53" t="n"/>
      <c r="N68" s="54" t="n"/>
      <c r="O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30" t="n"/>
      <c r="J69" s="5" t="n"/>
      <c r="K69" s="5" t="n"/>
      <c r="L69" s="5" t="n"/>
      <c r="M69" s="53" t="n"/>
      <c r="N69" s="54" t="n"/>
      <c r="O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30" t="n"/>
      <c r="J70" s="5" t="n"/>
      <c r="K70" s="5" t="n"/>
      <c r="L70" s="5" t="n"/>
      <c r="M70" s="53" t="n"/>
      <c r="N70" s="54" t="n"/>
      <c r="O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30" t="n"/>
      <c r="J71" s="5" t="n"/>
      <c r="K71" s="5" t="n"/>
      <c r="L71" s="5" t="n"/>
      <c r="M71" s="53" t="n"/>
      <c r="N71" s="54" t="n"/>
      <c r="O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30" t="n"/>
      <c r="J72" s="5" t="n"/>
      <c r="K72" s="5" t="n"/>
      <c r="L72" s="5" t="n"/>
      <c r="M72" s="53" t="n"/>
      <c r="N72" s="54" t="n"/>
      <c r="O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30" t="n"/>
      <c r="J73" s="5" t="n"/>
      <c r="K73" s="5" t="n"/>
      <c r="L73" s="5" t="n"/>
      <c r="M73" s="53" t="n"/>
      <c r="N73" s="54" t="n"/>
      <c r="O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30" t="n"/>
      <c r="J74" s="5" t="n"/>
      <c r="K74" s="5" t="n"/>
      <c r="L74" s="5" t="n"/>
      <c r="M74" s="53" t="n"/>
      <c r="N74" s="54" t="n"/>
      <c r="O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30" t="n"/>
      <c r="J75" s="5" t="n"/>
      <c r="K75" s="5" t="n"/>
      <c r="L75" s="5" t="n"/>
      <c r="M75" s="53" t="n"/>
      <c r="N75" s="54" t="n"/>
      <c r="O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30" t="n"/>
      <c r="J76" s="5" t="n"/>
      <c r="K76" s="5" t="n"/>
      <c r="L76" s="5" t="n"/>
      <c r="M76" s="53" t="n"/>
      <c r="N76" s="54" t="n"/>
      <c r="O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30" t="n"/>
      <c r="J77" s="5" t="n"/>
      <c r="K77" s="5" t="n"/>
      <c r="L77" s="5" t="n"/>
      <c r="M77" s="53" t="n"/>
      <c r="N77" s="54" t="n"/>
      <c r="O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30" t="n"/>
      <c r="J78" s="5" t="n"/>
      <c r="K78" s="5" t="n"/>
      <c r="L78" s="5" t="n"/>
      <c r="M78" s="53" t="n"/>
      <c r="N78" s="54" t="n"/>
      <c r="O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30" t="n"/>
      <c r="J79" s="5" t="n"/>
      <c r="K79" s="5" t="n"/>
      <c r="L79" s="5" t="n"/>
      <c r="M79" s="53" t="n"/>
      <c r="N79" s="54" t="n"/>
      <c r="O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30" t="n"/>
      <c r="J80" s="5" t="n"/>
      <c r="K80" s="5" t="n"/>
      <c r="L80" s="5" t="n"/>
      <c r="M80" s="53" t="n"/>
      <c r="N80" s="54" t="n"/>
      <c r="O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30" t="n"/>
      <c r="J81" s="5" t="n"/>
      <c r="K81" s="5" t="n"/>
      <c r="L81" s="5" t="n"/>
      <c r="M81" s="53" t="n"/>
      <c r="N81" s="54" t="n"/>
      <c r="O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30" t="n"/>
      <c r="J82" s="5" t="n"/>
      <c r="K82" s="5" t="n"/>
      <c r="L82" s="5" t="n"/>
      <c r="M82" s="53" t="n"/>
      <c r="N82" s="54" t="n"/>
      <c r="O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30" t="n"/>
      <c r="J83" s="5" t="n"/>
      <c r="K83" s="5" t="n"/>
      <c r="L83" s="5" t="n"/>
      <c r="M83" s="53" t="n"/>
      <c r="N83" s="54" t="n"/>
      <c r="O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30" t="n"/>
      <c r="J84" s="5" t="n"/>
      <c r="K84" s="5" t="n"/>
      <c r="L84" s="5" t="n"/>
      <c r="M84" s="53" t="n"/>
      <c r="N84" s="54" t="n"/>
      <c r="O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30" t="n"/>
      <c r="J85" s="5" t="n"/>
      <c r="K85" s="5" t="n"/>
      <c r="L85" s="5" t="n"/>
      <c r="M85" s="53" t="n"/>
      <c r="N85" s="54" t="n"/>
      <c r="O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30" t="n"/>
      <c r="J86" s="5" t="n"/>
      <c r="K86" s="5" t="n"/>
      <c r="L86" s="5" t="n"/>
      <c r="M86" s="53" t="n"/>
      <c r="N86" s="54" t="n"/>
      <c r="O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30" t="n"/>
      <c r="J87" s="5" t="n"/>
      <c r="K87" s="5" t="n"/>
      <c r="L87" s="5" t="n"/>
      <c r="M87" s="53" t="n"/>
      <c r="N87" s="54" t="n"/>
      <c r="O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30" t="n"/>
      <c r="J88" s="5" t="n"/>
      <c r="K88" s="5" t="n"/>
      <c r="L88" s="5" t="n"/>
      <c r="M88" s="53" t="n"/>
      <c r="N88" s="54" t="n"/>
      <c r="O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30" t="n"/>
      <c r="J89" s="5" t="n"/>
      <c r="K89" s="5" t="n"/>
      <c r="L89" s="5" t="n"/>
      <c r="M89" s="53" t="n"/>
      <c r="N89" s="54" t="n"/>
      <c r="O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30" t="n"/>
      <c r="J90" s="5" t="n"/>
      <c r="K90" s="5" t="n"/>
      <c r="L90" s="5" t="n"/>
      <c r="M90" s="53" t="n"/>
      <c r="N90" s="54" t="n"/>
      <c r="O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30" t="n"/>
      <c r="J91" s="5" t="n"/>
      <c r="K91" s="5" t="n"/>
      <c r="L91" s="5" t="n"/>
      <c r="M91" s="53" t="n"/>
      <c r="N91" s="54" t="n"/>
      <c r="O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30" t="n"/>
      <c r="J92" s="5" t="n"/>
      <c r="K92" s="5" t="n"/>
      <c r="L92" s="5" t="n"/>
      <c r="M92" s="53" t="n"/>
      <c r="N92" s="54" t="n"/>
      <c r="O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30" t="n"/>
      <c r="J93" s="5" t="n"/>
      <c r="K93" s="5" t="n"/>
      <c r="L93" s="5" t="n"/>
      <c r="M93" s="53" t="n"/>
      <c r="N93" s="54" t="n"/>
      <c r="O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30" t="n"/>
      <c r="J94" s="5" t="n"/>
      <c r="K94" s="5" t="n"/>
      <c r="L94" s="5" t="n"/>
      <c r="M94" s="53" t="n"/>
      <c r="N94" s="54" t="n"/>
      <c r="O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30" t="n"/>
      <c r="J95" s="5" t="n"/>
      <c r="K95" s="5" t="n"/>
      <c r="L95" s="5" t="n"/>
      <c r="M95" s="53" t="n"/>
      <c r="N95" s="54" t="n"/>
      <c r="O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30" t="n"/>
      <c r="J96" s="5" t="n"/>
      <c r="K96" s="5" t="n"/>
      <c r="L96" s="5" t="n"/>
      <c r="M96" s="53" t="n"/>
      <c r="N96" s="54" t="n"/>
      <c r="O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30" t="n"/>
      <c r="J97" s="5" t="n"/>
      <c r="K97" s="5" t="n"/>
      <c r="L97" s="5" t="n"/>
      <c r="M97" s="53" t="n"/>
      <c r="N97" s="54" t="n"/>
      <c r="O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30" t="n"/>
      <c r="J98" s="5" t="n"/>
      <c r="K98" s="5" t="n"/>
      <c r="L98" s="5" t="n"/>
      <c r="M98" s="53" t="n"/>
      <c r="N98" s="54" t="n"/>
      <c r="O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30" t="n"/>
      <c r="J99" s="5" t="n"/>
      <c r="K99" s="5" t="n"/>
      <c r="L99" s="5" t="n"/>
      <c r="M99" s="53" t="n"/>
      <c r="N99" s="54" t="n"/>
      <c r="O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30" t="n"/>
      <c r="J100" s="5" t="n"/>
      <c r="K100" s="5" t="n"/>
      <c r="L100" s="5" t="n"/>
      <c r="M100" s="53" t="n"/>
      <c r="N100" s="54" t="n"/>
      <c r="O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30" t="n"/>
      <c r="J101" s="5" t="n"/>
      <c r="K101" s="5" t="n"/>
      <c r="L101" s="5" t="n"/>
      <c r="M101" s="53" t="n"/>
      <c r="N101" s="54" t="n"/>
      <c r="O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30" t="n"/>
      <c r="J102" s="5" t="n"/>
      <c r="K102" s="5" t="n"/>
      <c r="L102" s="5" t="n"/>
      <c r="M102" s="53" t="n"/>
      <c r="N102" s="54" t="n"/>
      <c r="O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30" t="n"/>
      <c r="J103" s="5" t="n"/>
      <c r="K103" s="5" t="n"/>
      <c r="L103" s="5" t="n"/>
      <c r="M103" s="53" t="n"/>
      <c r="N103" s="54" t="n"/>
      <c r="O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30" t="n"/>
      <c r="J104" s="5" t="n"/>
      <c r="K104" s="5" t="n"/>
      <c r="L104" s="5" t="n"/>
      <c r="M104" s="53" t="n"/>
      <c r="N104" s="54" t="n"/>
      <c r="O104" s="5" t="n"/>
    </row>
    <row r="105"/>
    <row r="106">
      <c r="A106" s="2" t="inlineStr">
        <is>
          <t>Firmenstammdaten</t>
        </is>
      </c>
      <c r="B106" s="2" t="n"/>
      <c r="C106" s="2" t="n"/>
      <c r="D106" s="2" t="n"/>
    </row>
    <row r="107">
      <c r="A107" s="33" t="inlineStr">
        <is>
          <t>Feld</t>
        </is>
      </c>
      <c r="B107" s="33" t="inlineStr">
        <is>
          <t>Wert</t>
        </is>
      </c>
    </row>
    <row r="108">
      <c r="A108" s="3" t="inlineStr">
        <is>
          <t>Firmenname</t>
        </is>
      </c>
      <c r="B108" s="5" t="inlineStr">
        <is>
          <t>Alpina Treuhand GmbH</t>
        </is>
      </c>
    </row>
    <row r="109">
      <c r="A109" s="3" t="inlineStr">
        <is>
          <t>Strasse</t>
        </is>
      </c>
      <c r="B109" s="5" t="inlineStr">
        <is>
          <t>Limmatquai 76</t>
        </is>
      </c>
    </row>
    <row r="110">
      <c r="A110" s="3" t="inlineStr">
        <is>
          <t>PLZ / Ort</t>
        </is>
      </c>
      <c r="B110" s="5" t="inlineStr">
        <is>
          <t>8001 Zürich</t>
        </is>
      </c>
    </row>
    <row r="111">
      <c r="A111" s="3" t="inlineStr">
        <is>
          <t>UID-Nummer</t>
        </is>
      </c>
      <c r="B111" s="5" t="inlineStr">
        <is>
          <t>CHE-123.456.789 MWST</t>
        </is>
      </c>
    </row>
    <row r="112">
      <c r="A112" s="3" t="inlineStr">
        <is>
          <t>Telefon</t>
        </is>
      </c>
      <c r="B112" s="5" t="inlineStr">
        <is>
          <t>+41 44 555 18 18</t>
        </is>
      </c>
    </row>
    <row r="113">
      <c r="A113" s="3" t="inlineStr">
        <is>
          <t>E-Mail</t>
        </is>
      </c>
      <c r="B113" s="5" t="inlineStr">
        <is>
          <t>rechnung@alpina-treuhand.ch</t>
        </is>
      </c>
    </row>
    <row r="114">
      <c r="A114" s="3" t="inlineStr">
        <is>
          <t>IBAN</t>
        </is>
      </c>
      <c r="B114" s="5" t="inlineStr">
        <is>
          <t>CH93 0076 2011 6238 5295 7</t>
        </is>
      </c>
    </row>
  </sheetData>
  <autoFilter ref="A4:O104"/>
  <mergeCells count="1">
    <mergeCell ref="A1:O1"/>
  </mergeCells>
  <dataValidations count="3">
    <dataValidation sqref="L5:L104" showErrorMessage="1" showInputMessage="1" allowBlank="1" type="list">
      <formula1>"Stunde,Pauschale,Monat,Stück,km"</formula1>
    </dataValidation>
    <dataValidation sqref="N5:N104" showErrorMessage="1" showInputMessage="1" allowBlank="1" type="list">
      <formula1>"0.081,0.026"</formula1>
    </dataValidation>
    <dataValidation sqref="H5:H104" showErrorMessage="1" showInputMessage="1" allowBlank="1" type="whole" operator="greaterThan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20" customWidth="1" min="3" max="3"/>
    <col width="26" customWidth="1" min="4" max="4"/>
    <col width="16" customWidth="1" min="6" max="6"/>
  </cols>
  <sheetData>
    <row r="1" ht="28" customHeight="1">
      <c r="A1" s="1" t="inlineStr">
        <is>
          <t>ÜBERSICHT RECHNUNG</t>
        </is>
      </c>
    </row>
    <row r="2"/>
    <row r="3">
      <c r="A3" s="2" t="inlineStr">
        <is>
          <t>Kennzahlen</t>
        </is>
      </c>
      <c r="B3" s="2" t="n"/>
    </row>
    <row r="4">
      <c r="A4" s="20" t="inlineStr">
        <is>
          <t>Anzahl Rechnungspositionen</t>
        </is>
      </c>
      <c r="B4" s="34">
        <f>COUNTIF('Rechnung'!$A$19:$A$118,"&gt;0")</f>
        <v/>
      </c>
    </row>
    <row r="5">
      <c r="A5" s="24" t="inlineStr">
        <is>
          <t>Netto exkl. MWST</t>
        </is>
      </c>
      <c r="B5" s="50">
        <f>'Rechnung'!$L$120</f>
        <v/>
      </c>
    </row>
    <row r="6">
      <c r="A6" s="20" t="inlineStr">
        <is>
          <t>Total MWST</t>
        </is>
      </c>
      <c r="B6" s="49">
        <f>'Rechnung'!$L$124</f>
        <v/>
      </c>
    </row>
    <row r="7">
      <c r="A7" s="24" t="inlineStr">
        <is>
          <t>Rechnungsbetrag inkl. MWST</t>
        </is>
      </c>
      <c r="B7" s="50">
        <f>'Rechnung'!$L$125</f>
        <v/>
      </c>
    </row>
    <row r="8">
      <c r="A8" s="20" t="inlineStr">
        <is>
          <t>Durchschnittlicher Positionswert</t>
        </is>
      </c>
      <c r="B8" s="49">
        <f>IFERROR(AVERAGE('Rechnung'!$I$19:$I$118),0)</f>
        <v/>
      </c>
    </row>
    <row r="9">
      <c r="A9" s="24" t="inlineStr">
        <is>
          <t>Anteil MWST am Bruttobetrag</t>
        </is>
      </c>
      <c r="B9" s="55">
        <f>IFERROR($B$6/$B$7,0)</f>
        <v/>
      </c>
    </row>
    <row r="10">
      <c r="A10" s="20" t="inlineStr">
        <is>
          <t>Zahlungsstatus</t>
        </is>
      </c>
      <c r="B10" s="9">
        <f>IF('Rechnung'!$F$9="Bezahlt","Bezahlt","Offen")</f>
        <v/>
      </c>
    </row>
    <row r="11"/>
    <row r="12">
      <c r="A12" s="2" t="inlineStr">
        <is>
          <t>Auswertung nach MWST-Satz</t>
        </is>
      </c>
      <c r="B12" s="2" t="n"/>
      <c r="C12" s="2" t="n"/>
      <c r="D12" s="2" t="n"/>
    </row>
    <row r="13">
      <c r="A13" s="8" t="inlineStr">
        <is>
          <t>MWST-Satz</t>
        </is>
      </c>
      <c r="B13" s="8" t="inlineStr">
        <is>
          <t>Nettoumsatz</t>
        </is>
      </c>
      <c r="C13" s="8" t="inlineStr">
        <is>
          <t>MWST-Betrag</t>
        </is>
      </c>
      <c r="D13" s="8" t="inlineStr">
        <is>
          <t>Anteil am Nettoumsatz in %</t>
        </is>
      </c>
    </row>
    <row r="14">
      <c r="A14" s="45" t="n">
        <v>0.081</v>
      </c>
      <c r="B14" s="49">
        <f>SUMIF('Rechnung'!$J$19:$J$118,$A14,'Rechnung'!$I$19:$I$118)</f>
        <v/>
      </c>
      <c r="C14" s="49">
        <f>SUMIF('Rechnung'!$J$19:$J$118,$A14,'Rechnung'!$K$19:$K$118)</f>
        <v/>
      </c>
      <c r="D14" s="45">
        <f>IFERROR($B14/SUM($B$14:$B$15),0)</f>
        <v/>
      </c>
    </row>
    <row r="15">
      <c r="A15" s="47" t="n">
        <v>0.026</v>
      </c>
      <c r="B15" s="50">
        <f>SUMIF('Rechnung'!$J$19:$J$118,$A15,'Rechnung'!$I$19:$I$118)</f>
        <v/>
      </c>
      <c r="C15" s="50">
        <f>SUMIF('Rechnung'!$J$19:$J$118,$A15,'Rechnung'!$K$19:$K$118)</f>
        <v/>
      </c>
      <c r="D15" s="47">
        <f>IFERROR($B15/SUM($B$14:$B$15),0)</f>
        <v/>
      </c>
    </row>
  </sheetData>
  <mergeCells count="1">
    <mergeCell ref="A1:K1"/>
  </mergeCells>
  <conditionalFormatting sqref="B10">
    <cfRule type="expression" priority="1" dxfId="1">
      <formula>$B$10="Offen"</formula>
    </cfRule>
    <cfRule type="expression" priority="2" dxfId="0">
      <formula>$B$10="Bezahlt"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38" customWidth="1" min="2" max="2"/>
    <col width="50" customWidth="1" min="3" max="3"/>
    <col width="28" customWidth="1" min="4" max="4"/>
  </cols>
  <sheetData>
    <row r="1" ht="28" customHeight="1">
      <c r="A1" s="1" t="inlineStr">
        <is>
          <t>ANLEITUNG ZUR RECHNUNGSVORLAGE</t>
        </is>
      </c>
    </row>
    <row r="2"/>
    <row r="3">
      <c r="A3" s="8" t="inlineStr">
        <is>
          <t>Bereich</t>
        </is>
      </c>
      <c r="B3" s="8" t="inlineStr">
        <is>
          <t>Verwendung</t>
        </is>
      </c>
      <c r="C3" s="8" t="inlineStr">
        <is>
          <t>Wichtiger Hinweis</t>
        </is>
      </c>
      <c r="D3" s="8" t="inlineStr">
        <is>
          <t>Eingabe</t>
        </is>
      </c>
    </row>
    <row r="4" ht="42" customHeight="1">
      <c r="A4" s="36" t="inlineStr">
        <is>
          <t>Rechnung</t>
        </is>
      </c>
      <c r="B4" s="37" t="inlineStr">
        <is>
          <t>Rechnung-Nr., Rechnungsdatum und Leistungsdatum erfassen.</t>
        </is>
      </c>
      <c r="C4" s="37" t="inlineStr">
        <is>
          <t>Das Zahlungsziel wird aus dem Rechnungsdatum und der Kundenfrist berechnet.</t>
        </is>
      </c>
      <c r="D4" s="37" t="inlineStr">
        <is>
          <t>Gelb markierte Felder</t>
        </is>
      </c>
    </row>
    <row r="5" ht="42" customHeight="1">
      <c r="A5" s="38" t="inlineStr">
        <is>
          <t>Kundendaten</t>
        </is>
      </c>
      <c r="B5" s="39" t="inlineStr">
        <is>
          <t>Kundennummer in Zelle B13 auswählen.</t>
        </is>
      </c>
      <c r="C5" s="39" t="inlineStr">
        <is>
          <t>Name, Adresse, Kanton, UID-Nummer und Zahlungsfrist werden automatisch geladen.</t>
        </is>
      </c>
      <c r="D5" s="39" t="inlineStr">
        <is>
          <t>Kundennummer</t>
        </is>
      </c>
    </row>
    <row r="6" ht="42" customHeight="1">
      <c r="A6" s="36" t="inlineStr">
        <is>
          <t>Positionen</t>
        </is>
      </c>
      <c r="B6" s="37" t="inlineStr">
        <is>
          <t>Artikel-Nr., Menge und Rabatt in der Positionstabelle erfassen.</t>
        </is>
      </c>
      <c r="C6" s="37" t="inlineStr">
        <is>
          <t>Beschreibung, Einheit, Preis und MWST-Satz werden aus den Stammdaten geladen.</t>
        </is>
      </c>
      <c r="D6" s="37" t="inlineStr">
        <is>
          <t>Artikel-Nr., Menge, Rabatt %</t>
        </is>
      </c>
    </row>
    <row r="7" ht="42" customHeight="1">
      <c r="A7" s="38" t="inlineStr">
        <is>
          <t>Berechnung</t>
        </is>
      </c>
      <c r="B7" s="39" t="inlineStr">
        <is>
          <t>Netto, Rabattbetrag, MWST und Total werden automatisch berechnet.</t>
        </is>
      </c>
      <c r="C7" s="39" t="inlineStr">
        <is>
          <t>Leere Positionszeilen bleiben leer und zeigen keine Nullwerte.</t>
        </is>
      </c>
      <c r="D7" s="39" t="inlineStr">
        <is>
          <t>Keine Eingabe</t>
        </is>
      </c>
    </row>
    <row r="8" ht="42" customHeight="1">
      <c r="A8" s="36" t="inlineStr">
        <is>
          <t>MWST</t>
        </is>
      </c>
      <c r="B8" s="37" t="inlineStr">
        <is>
          <t>Normalsatz 8,1 % und reduzierter Satz 2,6 % stehen in den Artikelstammdaten bereit.</t>
        </is>
      </c>
      <c r="C8" s="37" t="inlineStr">
        <is>
          <t>MWST-Sätze können bei Bedarf in Stammdaten angepasst werden.</t>
        </is>
      </c>
      <c r="D8" s="37" t="inlineStr">
        <is>
          <t>MWST-Satz</t>
        </is>
      </c>
    </row>
    <row r="9" ht="42" customHeight="1">
      <c r="A9" s="38" t="inlineStr">
        <is>
          <t>Zahlung</t>
        </is>
      </c>
      <c r="B9" s="39" t="inlineStr">
        <is>
          <t>Zahlungsstatus als Offen, Bezahlt oder Überfällig auswählen.</t>
        </is>
      </c>
      <c r="C9" s="39" t="inlineStr">
        <is>
          <t>Bitte verwenden Sie für die Zahlung die QR-Rechnung.</t>
        </is>
      </c>
      <c r="D9" s="39" t="inlineStr">
        <is>
          <t>Zahlungsstatus</t>
        </is>
      </c>
    </row>
    <row r="10" ht="42" customHeight="1">
      <c r="A10" s="36" t="inlineStr">
        <is>
          <t>Stammdaten</t>
        </is>
      </c>
      <c r="B10" s="37" t="inlineStr">
        <is>
          <t>Kunden, Artikel, Preise, Einheiten und Firmenangaben pflegen.</t>
        </is>
      </c>
      <c r="C10" s="37" t="inlineStr">
        <is>
          <t>Für Kunden und Artikel sind je 100 vorbereitete Zeilen vorhanden.</t>
        </is>
      </c>
      <c r="D10" s="37" t="inlineStr">
        <is>
          <t>Gelb markierte Felder</t>
        </is>
      </c>
    </row>
    <row r="11" ht="42" customHeight="1">
      <c r="A11" s="38" t="inlineStr">
        <is>
          <t>Übersicht</t>
        </is>
      </c>
      <c r="B11" s="39" t="inlineStr">
        <is>
          <t>Kennzahlen, MWST-Auswertung und Diagramm prüfen.</t>
        </is>
      </c>
      <c r="C11" s="39" t="inlineStr">
        <is>
          <t>Das Diagramm berücksichtigt den gesamten vorbereiteten Positionsbereich.</t>
        </is>
      </c>
      <c r="D11" s="39" t="inlineStr">
        <is>
          <t>Keine Eingabe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2026-09-11T09:13:03Z</dcterms:created>
  <dcterms:modified xmlns:dcterms="http://purl.org/dc/terms/" xmlns:xsi="http://www.w3.org/2001/XMLSchema-instance" xsi:type="dcterms:W3CDTF">2026-09-11T09:13:03Z</dcterms:modified>
</cp:coreProperties>
</file>