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rechnung" sheetId="1" state="visible" r:id="rId1"/>
    <sheet xmlns:r="http://schemas.openxmlformats.org/officeDocument/2006/relationships" name="Kostenarten" sheetId="2" state="visible" r:id="rId2"/>
    <sheet xmlns:r="http://schemas.openxmlformats.org/officeDocument/2006/relationships" name="Übersicht" sheetId="3" state="visible" r:id="rId3"/>
    <sheet xmlns:r="http://schemas.openxmlformats.org/officeDocument/2006/relationships" name="Anleitung" sheetId="4" state="visible" r:id="rId4"/>
  </sheets>
  <definedNames>
    <definedName name="_xlnm._FilterDatabase" localSheetId="0" hidden="1">'Abrechnung'!$A$11:$N$111</definedName>
    <definedName name="_xlnm._FilterDatabase" localSheetId="1" hidden="1">'Kostenarten'!$A$11:$K$111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.00 %"/>
    <numFmt numFmtId="166" formatCode="CHF 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1F2937"/>
      <sz val="10"/>
    </font>
    <font>
      <name val="Calibri"/>
      <b val="1"/>
      <color rgb="00FFFFFF"/>
      <sz val="11"/>
    </font>
    <font>
      <name val="Calibri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2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5" fillId="7" borderId="1" pivotButton="0" quotePrefix="0" xfId="0"/>
    <xf numFmtId="2" fontId="5" fillId="7" borderId="1" pivotButton="0" quotePrefix="0" xfId="0"/>
    <xf numFmtId="165" fontId="5" fillId="7" borderId="1" pivotButton="0" quotePrefix="0" xfId="0"/>
    <xf numFmtId="166" fontId="5" fillId="7" borderId="1" pivotButton="0" quotePrefix="0" xfId="0"/>
    <xf numFmtId="0" fontId="2" fillId="3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166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5" fontId="5" fillId="7" borderId="1" pivotButton="0" quotePrefix="0" xfId="0"/>
    <xf numFmtId="166" fontId="5" fillId="7" borderId="1" pivotButton="0" quotePrefix="0" xfId="0"/>
    <xf numFmtId="165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Nebenkosten pro Wohnung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'Abrechnung'!K11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'Abrechnung'!$A$12:$A$111</f>
            </numRef>
          </cat>
          <val>
            <numRef>
              <f>'Abrechnung'!$K$12:$K$111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Anteil Nebenkosten CHF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Objekt-Nr.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Kostenverteilung nach Kostenart</a:t>
            </a:r>
          </a:p>
        </rich>
      </tx>
    </title>
    <plotArea>
      <pieChart>
        <varyColors val="1"/>
        <ser>
          <idx val="0"/>
          <order val="0"/>
          <tx>
            <strRef>
              <f>'Kostenarten'!G11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'Kostenarten'!$B$12:$B$111</f>
            </numRef>
          </cat>
          <val>
            <numRef>
              <f>'Kostenarten'!$G$12:$G$111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21</row>
      <rowOff>0</rowOff>
    </from>
    <ext cx="576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6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33" customWidth="1" min="3" max="3"/>
    <col width="16" customWidth="1" min="4" max="4"/>
    <col width="10" customWidth="1" min="5" max="5"/>
    <col width="15" customWidth="1" min="6" max="6"/>
    <col width="18" customWidth="1" min="7" max="7"/>
    <col width="20" customWidth="1" min="8" max="8"/>
    <col width="14" customWidth="1" min="9" max="9"/>
    <col width="19" customWidth="1" min="10" max="10"/>
    <col width="23" customWidth="1" min="11" max="11"/>
    <col width="26" customWidth="1" min="12" max="12"/>
    <col width="16" customWidth="1" min="13" max="13"/>
    <col width="28" customWidth="1" min="14" max="14"/>
  </cols>
  <sheetData>
    <row r="1" ht="28" customHeight="1">
      <c r="A1" s="1" t="inlineStr">
        <is>
          <t>Nebenkostenabrechnung Schweiz</t>
        </is>
      </c>
    </row>
    <row r="2"/>
    <row r="3">
      <c r="A3" s="2" t="inlineStr">
        <is>
          <t>Liegenschaft</t>
        </is>
      </c>
      <c r="B3" s="3" t="inlineStr">
        <is>
          <t>Musterportfolio Schweizer Wohnliegenschaften</t>
        </is>
      </c>
    </row>
    <row r="4">
      <c r="A4" s="2" t="inlineStr">
        <is>
          <t>Adresse</t>
        </is>
      </c>
      <c r="B4" s="3" t="inlineStr">
        <is>
          <t>Seestrasse 48</t>
        </is>
      </c>
    </row>
    <row r="5">
      <c r="A5" s="2" t="inlineStr">
        <is>
          <t>PLZ / Ort</t>
        </is>
      </c>
      <c r="B5" s="3" t="inlineStr">
        <is>
          <t>8008 Zürich</t>
        </is>
      </c>
    </row>
    <row r="6">
      <c r="A6" s="2" t="inlineStr">
        <is>
          <t>Abrechnungsperiode von</t>
        </is>
      </c>
      <c r="B6" s="34" t="n">
        <v>46023</v>
      </c>
      <c r="D6" s="2" t="inlineStr">
        <is>
          <t>Abrechnungsperiode bis</t>
        </is>
      </c>
      <c r="E6" s="34" t="n">
        <v>46387</v>
      </c>
    </row>
    <row r="7">
      <c r="A7" s="2" t="inlineStr">
        <is>
          <t>Verwaltung / Eigentümerschaft</t>
        </is>
      </c>
      <c r="B7" s="3" t="inlineStr">
        <is>
          <t>Seeblick Verwaltung AG</t>
        </is>
      </c>
    </row>
    <row r="8">
      <c r="A8" s="2" t="inlineStr">
        <is>
          <t>UID-Nummer optional</t>
        </is>
      </c>
      <c r="B8" s="3" t="inlineStr">
        <is>
          <t>CHE-214.587.963 MWST</t>
        </is>
      </c>
    </row>
    <row r="9">
      <c r="A9" s="2" t="inlineStr">
        <is>
          <t>Hinweis</t>
        </is>
      </c>
      <c r="B9" s="3" t="inlineStr">
        <is>
          <t>Abrechnung gemäss Mietvertrag und effektiven Belegen</t>
        </is>
      </c>
    </row>
    <row r="10"/>
    <row r="11" ht="34" customHeight="1">
      <c r="A11" s="5" t="inlineStr">
        <is>
          <t>Objekt-Nr.</t>
        </is>
      </c>
      <c r="B11" s="5" t="inlineStr">
        <is>
          <t>Mietpartei</t>
        </is>
      </c>
      <c r="C11" s="5" t="inlineStr">
        <is>
          <t>Adresse / Wohnung</t>
        </is>
      </c>
      <c r="D11" s="5" t="inlineStr">
        <is>
          <t>Ort</t>
        </is>
      </c>
      <c r="E11" s="5" t="inlineStr">
        <is>
          <t>Kanton</t>
        </is>
      </c>
      <c r="F11" s="5" t="inlineStr">
        <is>
          <t>Wohnfläche m²</t>
        </is>
      </c>
      <c r="G11" s="5" t="inlineStr">
        <is>
          <t>Verteilschlüssel %</t>
        </is>
      </c>
      <c r="H11" s="5" t="inlineStr">
        <is>
          <t>Akonto pro Monat CHF</t>
        </is>
      </c>
      <c r="I11" s="5" t="inlineStr">
        <is>
          <t>Anzahl Monate</t>
        </is>
      </c>
      <c r="J11" s="5" t="inlineStr">
        <is>
          <t>Total Akonto CHF</t>
        </is>
      </c>
      <c r="K11" s="5" t="inlineStr">
        <is>
          <t>Anteil Nebenkosten CHF</t>
        </is>
      </c>
      <c r="L11" s="5" t="inlineStr">
        <is>
          <t>Guthaben / Nachzahlung CHF</t>
        </is>
      </c>
      <c r="M11" s="5" t="inlineStr">
        <is>
          <t>Status</t>
        </is>
      </c>
      <c r="N11" s="5" t="inlineStr">
        <is>
          <t>Bemerkung</t>
        </is>
      </c>
    </row>
    <row r="12">
      <c r="A12" s="6" t="inlineStr">
        <is>
          <t>101</t>
        </is>
      </c>
      <c r="B12" s="7" t="inlineStr">
        <is>
          <t>Andrea Keller</t>
        </is>
      </c>
      <c r="C12" s="7" t="inlineStr">
        <is>
          <t>Wohnung 1.1, Seestrasse 48</t>
        </is>
      </c>
      <c r="D12" s="7" t="inlineStr">
        <is>
          <t>Zürich</t>
        </is>
      </c>
      <c r="E12" s="6" t="inlineStr">
        <is>
          <t>ZH</t>
        </is>
      </c>
      <c r="F12" s="8" t="n">
        <v>72</v>
      </c>
      <c r="G12" s="35">
        <f>IF(A12="","",IFERROR(F12/SUM($F$12:$F$111),0))</f>
        <v/>
      </c>
      <c r="H12" s="36" t="n">
        <v>230</v>
      </c>
      <c r="I12" s="6" t="n">
        <v>12</v>
      </c>
      <c r="J12" s="37">
        <f>IF(A12="","",IFERROR(H12*I12,0))</f>
        <v/>
      </c>
      <c r="K12" s="37">
        <f>IF(A12="","",SUMIF('Kostenarten'!$H$12:$H$111,A12,'Kostenarten'!$G$12:$G$111))</f>
        <v/>
      </c>
      <c r="L12" s="37">
        <f>IF(A12="","",IFERROR(J12-K12,0))</f>
        <v/>
      </c>
      <c r="M12" s="12">
        <f>IF(A12="","",IF(L12&gt;0,"Guthaben",IF(L12&lt;0,"Nachzahlung","Ausgeglichen")))</f>
        <v/>
      </c>
      <c r="N12" s="7" t="inlineStr">
        <is>
          <t>Ordentliche Jahresabrechnung</t>
        </is>
      </c>
    </row>
    <row r="13">
      <c r="A13" s="6" t="inlineStr">
        <is>
          <t>102</t>
        </is>
      </c>
      <c r="B13" s="7" t="inlineStr">
        <is>
          <t>Markus Meier</t>
        </is>
      </c>
      <c r="C13" s="7" t="inlineStr">
        <is>
          <t>Wohnung 2.2, Bahnhofstrasse 12</t>
        </is>
      </c>
      <c r="D13" s="7" t="inlineStr">
        <is>
          <t>Bern</t>
        </is>
      </c>
      <c r="E13" s="6" t="inlineStr">
        <is>
          <t>BE</t>
        </is>
      </c>
      <c r="F13" s="8" t="n">
        <v>84</v>
      </c>
      <c r="G13" s="38">
        <f>IF(A13="","",IFERROR(F13/SUM($F$12:$F$111),0))</f>
        <v/>
      </c>
      <c r="H13" s="36" t="n">
        <v>250</v>
      </c>
      <c r="I13" s="6" t="n">
        <v>12</v>
      </c>
      <c r="J13" s="39">
        <f>IF(A13="","",IFERROR(H13*I13,0))</f>
        <v/>
      </c>
      <c r="K13" s="39">
        <f>IF(A13="","",SUMIF('Kostenarten'!$H$12:$H$111,A13,'Kostenarten'!$G$12:$G$111))</f>
        <v/>
      </c>
      <c r="L13" s="39">
        <f>IF(A13="","",IFERROR(J13-K13,0))</f>
        <v/>
      </c>
      <c r="M13" s="15">
        <f>IF(A13="","",IF(L13&gt;0,"Guthaben",IF(L13&lt;0,"Nachzahlung","Ausgeglichen")))</f>
        <v/>
      </c>
      <c r="N13" s="7" t="inlineStr">
        <is>
          <t>Ordentliche Jahresabrechnung</t>
        </is>
      </c>
    </row>
    <row r="14">
      <c r="A14" s="6" t="inlineStr">
        <is>
          <t>103</t>
        </is>
      </c>
      <c r="B14" s="7" t="inlineStr">
        <is>
          <t>Sandra Huber</t>
        </is>
      </c>
      <c r="C14" s="7" t="inlineStr">
        <is>
          <t>Wohnung 3.1, Quai du Mont-Blanc 18</t>
        </is>
      </c>
      <c r="D14" s="7" t="inlineStr">
        <is>
          <t>Genf</t>
        </is>
      </c>
      <c r="E14" s="6" t="inlineStr">
        <is>
          <t>GE</t>
        </is>
      </c>
      <c r="F14" s="8" t="n">
        <v>61</v>
      </c>
      <c r="G14" s="35">
        <f>IF(A14="","",IFERROR(F14/SUM($F$12:$F$111),0))</f>
        <v/>
      </c>
      <c r="H14" s="36" t="n">
        <v>220</v>
      </c>
      <c r="I14" s="6" t="n">
        <v>12</v>
      </c>
      <c r="J14" s="37">
        <f>IF(A14="","",IFERROR(H14*I14,0))</f>
        <v/>
      </c>
      <c r="K14" s="37">
        <f>IF(A14="","",SUMIF('Kostenarten'!$H$12:$H$111,A14,'Kostenarten'!$G$12:$G$111))</f>
        <v/>
      </c>
      <c r="L14" s="37">
        <f>IF(A14="","",IFERROR(J14-K14,0))</f>
        <v/>
      </c>
      <c r="M14" s="12">
        <f>IF(A14="","",IF(L14&gt;0,"Guthaben",IF(L14&lt;0,"Nachzahlung","Ausgeglichen")))</f>
        <v/>
      </c>
      <c r="N14" s="7" t="inlineStr">
        <is>
          <t>Ordentliche Jahresabrechnung</t>
        </is>
      </c>
    </row>
    <row r="15">
      <c r="A15" s="6" t="inlineStr">
        <is>
          <t>104</t>
        </is>
      </c>
      <c r="B15" s="7" t="inlineStr">
        <is>
          <t>Thomas Frei</t>
        </is>
      </c>
      <c r="C15" s="7" t="inlineStr">
        <is>
          <t>Wohnung 4.3, St. Jakob-Strasse 45</t>
        </is>
      </c>
      <c r="D15" s="7" t="inlineStr">
        <is>
          <t>Basel</t>
        </is>
      </c>
      <c r="E15" s="6" t="inlineStr">
        <is>
          <t>BS</t>
        </is>
      </c>
      <c r="F15" s="8" t="n">
        <v>95</v>
      </c>
      <c r="G15" s="38">
        <f>IF(A15="","",IFERROR(F15/SUM($F$12:$F$111),0))</f>
        <v/>
      </c>
      <c r="H15" s="36" t="n">
        <v>280</v>
      </c>
      <c r="I15" s="6" t="n">
        <v>12</v>
      </c>
      <c r="J15" s="39">
        <f>IF(A15="","",IFERROR(H15*I15,0))</f>
        <v/>
      </c>
      <c r="K15" s="39">
        <f>IF(A15="","",SUMIF('Kostenarten'!$H$12:$H$111,A15,'Kostenarten'!$G$12:$G$111))</f>
        <v/>
      </c>
      <c r="L15" s="39">
        <f>IF(A15="","",IFERROR(J15-K15,0))</f>
        <v/>
      </c>
      <c r="M15" s="15">
        <f>IF(A15="","",IF(L15&gt;0,"Guthaben",IF(L15&lt;0,"Nachzahlung","Ausgeglichen")))</f>
        <v/>
      </c>
      <c r="N15" s="7" t="inlineStr">
        <is>
          <t>Ordentliche Jahresabrechnung</t>
        </is>
      </c>
    </row>
    <row r="16">
      <c r="A16" s="6" t="inlineStr">
        <is>
          <t>105</t>
        </is>
      </c>
      <c r="B16" s="7" t="inlineStr">
        <is>
          <t>Reto Brunner</t>
        </is>
      </c>
      <c r="C16" s="7" t="inlineStr">
        <is>
          <t>Wohnung 5.2, Avenue du Léman 22</t>
        </is>
      </c>
      <c r="D16" s="7" t="inlineStr">
        <is>
          <t>Lausanne</t>
        </is>
      </c>
      <c r="E16" s="6" t="inlineStr">
        <is>
          <t>VD</t>
        </is>
      </c>
      <c r="F16" s="8" t="n">
        <v>78</v>
      </c>
      <c r="G16" s="35">
        <f>IF(A16="","",IFERROR(F16/SUM($F$12:$F$111),0))</f>
        <v/>
      </c>
      <c r="H16" s="36" t="n">
        <v>240</v>
      </c>
      <c r="I16" s="6" t="n">
        <v>12</v>
      </c>
      <c r="J16" s="37">
        <f>IF(A16="","",IFERROR(H16*I16,0))</f>
        <v/>
      </c>
      <c r="K16" s="37">
        <f>IF(A16="","",SUMIF('Kostenarten'!$H$12:$H$111,A16,'Kostenarten'!$G$12:$G$111))</f>
        <v/>
      </c>
      <c r="L16" s="37">
        <f>IF(A16="","",IFERROR(J16-K16,0))</f>
        <v/>
      </c>
      <c r="M16" s="12">
        <f>IF(A16="","",IF(L16&gt;0,"Guthaben",IF(L16&lt;0,"Nachzahlung","Ausgeglichen")))</f>
        <v/>
      </c>
      <c r="N16" s="7" t="inlineStr">
        <is>
          <t>Ordentliche Jahresabrechnung</t>
        </is>
      </c>
    </row>
    <row r="17">
      <c r="A17" s="6" t="inlineStr">
        <is>
          <t>106</t>
        </is>
      </c>
      <c r="B17" s="7" t="inlineStr">
        <is>
          <t>Nicole Weber</t>
        </is>
      </c>
      <c r="C17" s="7" t="inlineStr">
        <is>
          <t>Wohnung 6.1, Pilatusstrasse 36</t>
        </is>
      </c>
      <c r="D17" s="7" t="inlineStr">
        <is>
          <t>Luzern</t>
        </is>
      </c>
      <c r="E17" s="6" t="inlineStr">
        <is>
          <t>LU</t>
        </is>
      </c>
      <c r="F17" s="8" t="n">
        <v>68</v>
      </c>
      <c r="G17" s="38">
        <f>IF(A17="","",IFERROR(F17/SUM($F$12:$F$111),0))</f>
        <v/>
      </c>
      <c r="H17" s="36" t="n">
        <v>225</v>
      </c>
      <c r="I17" s="6" t="n">
        <v>12</v>
      </c>
      <c r="J17" s="39">
        <f>IF(A17="","",IFERROR(H17*I17,0))</f>
        <v/>
      </c>
      <c r="K17" s="39">
        <f>IF(A17="","",SUMIF('Kostenarten'!$H$12:$H$111,A17,'Kostenarten'!$G$12:$G$111))</f>
        <v/>
      </c>
      <c r="L17" s="39">
        <f>IF(A17="","",IFERROR(J17-K17,0))</f>
        <v/>
      </c>
      <c r="M17" s="15">
        <f>IF(A17="","",IF(L17&gt;0,"Guthaben",IF(L17&lt;0,"Nachzahlung","Ausgeglichen")))</f>
        <v/>
      </c>
      <c r="N17" s="7" t="inlineStr">
        <is>
          <t>Ordentliche Jahresabrechnung</t>
        </is>
      </c>
    </row>
    <row r="18">
      <c r="A18" s="6" t="inlineStr">
        <is>
          <t>107</t>
        </is>
      </c>
      <c r="B18" s="7" t="inlineStr">
        <is>
          <t>Stefan Müller</t>
        </is>
      </c>
      <c r="C18" s="7" t="inlineStr">
        <is>
          <t>Wohnung 7.4, Tösstalstrasse 94</t>
        </is>
      </c>
      <c r="D18" s="7" t="inlineStr">
        <is>
          <t>Winterthur</t>
        </is>
      </c>
      <c r="E18" s="6" t="inlineStr">
        <is>
          <t>ZH</t>
        </is>
      </c>
      <c r="F18" s="8" t="n">
        <v>88</v>
      </c>
      <c r="G18" s="35">
        <f>IF(A18="","",IFERROR(F18/SUM($F$12:$F$111),0))</f>
        <v/>
      </c>
      <c r="H18" s="36" t="n">
        <v>260</v>
      </c>
      <c r="I18" s="6" t="n">
        <v>12</v>
      </c>
      <c r="J18" s="37">
        <f>IF(A18="","",IFERROR(H18*I18,0))</f>
        <v/>
      </c>
      <c r="K18" s="37">
        <f>IF(A18="","",SUMIF('Kostenarten'!$H$12:$H$111,A18,'Kostenarten'!$G$12:$G$111))</f>
        <v/>
      </c>
      <c r="L18" s="37">
        <f>IF(A18="","",IFERROR(J18-K18,0))</f>
        <v/>
      </c>
      <c r="M18" s="12">
        <f>IF(A18="","",IF(L18&gt;0,"Guthaben",IF(L18&lt;0,"Nachzahlung","Ausgeglichen")))</f>
        <v/>
      </c>
      <c r="N18" s="7" t="inlineStr">
        <is>
          <t>Ordentliche Jahresabrechnung</t>
        </is>
      </c>
    </row>
    <row r="19">
      <c r="A19" s="6" t="inlineStr">
        <is>
          <t>108</t>
        </is>
      </c>
      <c r="B19" s="7" t="inlineStr">
        <is>
          <t>Claudia Graf</t>
        </is>
      </c>
      <c r="C19" s="7" t="inlineStr">
        <is>
          <t>Wohnung 8.2, Rorschacher Strasse 68</t>
        </is>
      </c>
      <c r="D19" s="7" t="inlineStr">
        <is>
          <t>St. Gallen</t>
        </is>
      </c>
      <c r="E19" s="6" t="inlineStr">
        <is>
          <t>SG</t>
        </is>
      </c>
      <c r="F19" s="8" t="n">
        <v>74</v>
      </c>
      <c r="G19" s="38">
        <f>IF(A19="","",IFERROR(F19/SUM($F$12:$F$111),0))</f>
        <v/>
      </c>
      <c r="H19" s="36" t="n">
        <v>235</v>
      </c>
      <c r="I19" s="6" t="n">
        <v>12</v>
      </c>
      <c r="J19" s="39">
        <f>IF(A19="","",IFERROR(H19*I19,0))</f>
        <v/>
      </c>
      <c r="K19" s="39">
        <f>IF(A19="","",SUMIF('Kostenarten'!$H$12:$H$111,A19,'Kostenarten'!$G$12:$G$111))</f>
        <v/>
      </c>
      <c r="L19" s="39">
        <f>IF(A19="","",IFERROR(J19-K19,0))</f>
        <v/>
      </c>
      <c r="M19" s="15">
        <f>IF(A19="","",IF(L19&gt;0,"Guthaben",IF(L19&lt;0,"Nachzahlung","Ausgeglichen")))</f>
        <v/>
      </c>
      <c r="N19" s="7" t="inlineStr">
        <is>
          <t>Ordentliche Jahresabrechnung</t>
        </is>
      </c>
    </row>
    <row r="20">
      <c r="A20" s="6" t="inlineStr">
        <is>
          <t>109</t>
        </is>
      </c>
      <c r="B20" s="7" t="inlineStr">
        <is>
          <t>Daniela Rossi</t>
        </is>
      </c>
      <c r="C20" s="7" t="inlineStr">
        <is>
          <t>Wohnung 9.1, Via Cantonale 31</t>
        </is>
      </c>
      <c r="D20" s="7" t="inlineStr">
        <is>
          <t>Lugano</t>
        </is>
      </c>
      <c r="E20" s="6" t="inlineStr">
        <is>
          <t>TI</t>
        </is>
      </c>
      <c r="F20" s="8" t="n">
        <v>59</v>
      </c>
      <c r="G20" s="35">
        <f>IF(A20="","",IFERROR(F20/SUM($F$12:$F$111),0))</f>
        <v/>
      </c>
      <c r="H20" s="36" t="n">
        <v>215</v>
      </c>
      <c r="I20" s="6" t="n">
        <v>12</v>
      </c>
      <c r="J20" s="37">
        <f>IF(A20="","",IFERROR(H20*I20,0))</f>
        <v/>
      </c>
      <c r="K20" s="37">
        <f>IF(A20="","",SUMIF('Kostenarten'!$H$12:$H$111,A20,'Kostenarten'!$G$12:$G$111))</f>
        <v/>
      </c>
      <c r="L20" s="37">
        <f>IF(A20="","",IFERROR(J20-K20,0))</f>
        <v/>
      </c>
      <c r="M20" s="12">
        <f>IF(A20="","",IF(L20&gt;0,"Guthaben",IF(L20&lt;0,"Nachzahlung","Ausgeglichen")))</f>
        <v/>
      </c>
      <c r="N20" s="7" t="inlineStr">
        <is>
          <t>Ordentliche Jahresabrechnung</t>
        </is>
      </c>
    </row>
    <row r="21">
      <c r="A21" s="6" t="inlineStr">
        <is>
          <t>110</t>
        </is>
      </c>
      <c r="B21" s="7" t="inlineStr">
        <is>
          <t>Beat Schmid</t>
        </is>
      </c>
      <c r="C21" s="7" t="inlineStr">
        <is>
          <t>Wohnung 10.3, Zentralstrasse 22</t>
        </is>
      </c>
      <c r="D21" s="7" t="inlineStr">
        <is>
          <t>Biel</t>
        </is>
      </c>
      <c r="E21" s="6" t="inlineStr">
        <is>
          <t>BE</t>
        </is>
      </c>
      <c r="F21" s="8" t="n">
        <v>82</v>
      </c>
      <c r="G21" s="38">
        <f>IF(A21="","",IFERROR(F21/SUM($F$12:$F$111),0))</f>
        <v/>
      </c>
      <c r="H21" s="36" t="n">
        <v>245</v>
      </c>
      <c r="I21" s="6" t="n">
        <v>12</v>
      </c>
      <c r="J21" s="39">
        <f>IF(A21="","",IFERROR(H21*I21,0))</f>
        <v/>
      </c>
      <c r="K21" s="39">
        <f>IF(A21="","",SUMIF('Kostenarten'!$H$12:$H$111,A21,'Kostenarten'!$G$12:$G$111))</f>
        <v/>
      </c>
      <c r="L21" s="39">
        <f>IF(A21="","",IFERROR(J21-K21,0))</f>
        <v/>
      </c>
      <c r="M21" s="15">
        <f>IF(A21="","",IF(L21&gt;0,"Guthaben",IF(L21&lt;0,"Nachzahlung","Ausgeglichen")))</f>
        <v/>
      </c>
      <c r="N21" s="7" t="inlineStr">
        <is>
          <t>Ordentliche Jahresabrechnung</t>
        </is>
      </c>
    </row>
    <row r="22">
      <c r="A22" s="6" t="n"/>
      <c r="B22" s="7" t="n"/>
      <c r="C22" s="7" t="n"/>
      <c r="D22" s="7" t="n"/>
      <c r="E22" s="6" t="n"/>
      <c r="F22" s="8" t="n"/>
      <c r="G22" s="35">
        <f>IF(A22="","",IFERROR(F22/SUM($F$12:$F$111),0))</f>
        <v/>
      </c>
      <c r="H22" s="36" t="n"/>
      <c r="I22" s="6" t="n"/>
      <c r="J22" s="37">
        <f>IF(A22="","",IFERROR(H22*I22,0))</f>
        <v/>
      </c>
      <c r="K22" s="37">
        <f>IF(A22="","",SUMIF('Kostenarten'!$H$12:$H$111,A22,'Kostenarten'!$G$12:$G$111))</f>
        <v/>
      </c>
      <c r="L22" s="37">
        <f>IF(A22="","",IFERROR(J22-K22,0))</f>
        <v/>
      </c>
      <c r="M22" s="12">
        <f>IF(A22="","",IF(L22&gt;0,"Guthaben",IF(L22&lt;0,"Nachzahlung","Ausgeglichen")))</f>
        <v/>
      </c>
      <c r="N22" s="7" t="n"/>
    </row>
    <row r="23">
      <c r="A23" s="6" t="n"/>
      <c r="B23" s="7" t="n"/>
      <c r="C23" s="7" t="n"/>
      <c r="D23" s="7" t="n"/>
      <c r="E23" s="6" t="n"/>
      <c r="F23" s="8" t="n"/>
      <c r="G23" s="38">
        <f>IF(A23="","",IFERROR(F23/SUM($F$12:$F$111),0))</f>
        <v/>
      </c>
      <c r="H23" s="36" t="n"/>
      <c r="I23" s="6" t="n"/>
      <c r="J23" s="39">
        <f>IF(A23="","",IFERROR(H23*I23,0))</f>
        <v/>
      </c>
      <c r="K23" s="39">
        <f>IF(A23="","",SUMIF('Kostenarten'!$H$12:$H$111,A23,'Kostenarten'!$G$12:$G$111))</f>
        <v/>
      </c>
      <c r="L23" s="39">
        <f>IF(A23="","",IFERROR(J23-K23,0))</f>
        <v/>
      </c>
      <c r="M23" s="15">
        <f>IF(A23="","",IF(L23&gt;0,"Guthaben",IF(L23&lt;0,"Nachzahlung","Ausgeglichen")))</f>
        <v/>
      </c>
      <c r="N23" s="7" t="n"/>
    </row>
    <row r="24">
      <c r="A24" s="6" t="n"/>
      <c r="B24" s="7" t="n"/>
      <c r="C24" s="7" t="n"/>
      <c r="D24" s="7" t="n"/>
      <c r="E24" s="6" t="n"/>
      <c r="F24" s="8" t="n"/>
      <c r="G24" s="35">
        <f>IF(A24="","",IFERROR(F24/SUM($F$12:$F$111),0))</f>
        <v/>
      </c>
      <c r="H24" s="36" t="n"/>
      <c r="I24" s="6" t="n"/>
      <c r="J24" s="37">
        <f>IF(A24="","",IFERROR(H24*I24,0))</f>
        <v/>
      </c>
      <c r="K24" s="37">
        <f>IF(A24="","",SUMIF('Kostenarten'!$H$12:$H$111,A24,'Kostenarten'!$G$12:$G$111))</f>
        <v/>
      </c>
      <c r="L24" s="37">
        <f>IF(A24="","",IFERROR(J24-K24,0))</f>
        <v/>
      </c>
      <c r="M24" s="12">
        <f>IF(A24="","",IF(L24&gt;0,"Guthaben",IF(L24&lt;0,"Nachzahlung","Ausgeglichen")))</f>
        <v/>
      </c>
      <c r="N24" s="7" t="n"/>
    </row>
    <row r="25">
      <c r="A25" s="6" t="n"/>
      <c r="B25" s="7" t="n"/>
      <c r="C25" s="7" t="n"/>
      <c r="D25" s="7" t="n"/>
      <c r="E25" s="6" t="n"/>
      <c r="F25" s="8" t="n"/>
      <c r="G25" s="38">
        <f>IF(A25="","",IFERROR(F25/SUM($F$12:$F$111),0))</f>
        <v/>
      </c>
      <c r="H25" s="36" t="n"/>
      <c r="I25" s="6" t="n"/>
      <c r="J25" s="39">
        <f>IF(A25="","",IFERROR(H25*I25,0))</f>
        <v/>
      </c>
      <c r="K25" s="39">
        <f>IF(A25="","",SUMIF('Kostenarten'!$H$12:$H$111,A25,'Kostenarten'!$G$12:$G$111))</f>
        <v/>
      </c>
      <c r="L25" s="39">
        <f>IF(A25="","",IFERROR(J25-K25,0))</f>
        <v/>
      </c>
      <c r="M25" s="15">
        <f>IF(A25="","",IF(L25&gt;0,"Guthaben",IF(L25&lt;0,"Nachzahlung","Ausgeglichen")))</f>
        <v/>
      </c>
      <c r="N25" s="7" t="n"/>
    </row>
    <row r="26">
      <c r="A26" s="6" t="n"/>
      <c r="B26" s="7" t="n"/>
      <c r="C26" s="7" t="n"/>
      <c r="D26" s="7" t="n"/>
      <c r="E26" s="6" t="n"/>
      <c r="F26" s="8" t="n"/>
      <c r="G26" s="35">
        <f>IF(A26="","",IFERROR(F26/SUM($F$12:$F$111),0))</f>
        <v/>
      </c>
      <c r="H26" s="36" t="n"/>
      <c r="I26" s="6" t="n"/>
      <c r="J26" s="37">
        <f>IF(A26="","",IFERROR(H26*I26,0))</f>
        <v/>
      </c>
      <c r="K26" s="37">
        <f>IF(A26="","",SUMIF('Kostenarten'!$H$12:$H$111,A26,'Kostenarten'!$G$12:$G$111))</f>
        <v/>
      </c>
      <c r="L26" s="37">
        <f>IF(A26="","",IFERROR(J26-K26,0))</f>
        <v/>
      </c>
      <c r="M26" s="12">
        <f>IF(A26="","",IF(L26&gt;0,"Guthaben",IF(L26&lt;0,"Nachzahlung","Ausgeglichen")))</f>
        <v/>
      </c>
      <c r="N26" s="7" t="n"/>
    </row>
    <row r="27">
      <c r="A27" s="6" t="n"/>
      <c r="B27" s="7" t="n"/>
      <c r="C27" s="7" t="n"/>
      <c r="D27" s="7" t="n"/>
      <c r="E27" s="6" t="n"/>
      <c r="F27" s="8" t="n"/>
      <c r="G27" s="38">
        <f>IF(A27="","",IFERROR(F27/SUM($F$12:$F$111),0))</f>
        <v/>
      </c>
      <c r="H27" s="36" t="n"/>
      <c r="I27" s="6" t="n"/>
      <c r="J27" s="39">
        <f>IF(A27="","",IFERROR(H27*I27,0))</f>
        <v/>
      </c>
      <c r="K27" s="39">
        <f>IF(A27="","",SUMIF('Kostenarten'!$H$12:$H$111,A27,'Kostenarten'!$G$12:$G$111))</f>
        <v/>
      </c>
      <c r="L27" s="39">
        <f>IF(A27="","",IFERROR(J27-K27,0))</f>
        <v/>
      </c>
      <c r="M27" s="15">
        <f>IF(A27="","",IF(L27&gt;0,"Guthaben",IF(L27&lt;0,"Nachzahlung","Ausgeglichen")))</f>
        <v/>
      </c>
      <c r="N27" s="7" t="n"/>
    </row>
    <row r="28">
      <c r="A28" s="6" t="n"/>
      <c r="B28" s="7" t="n"/>
      <c r="C28" s="7" t="n"/>
      <c r="D28" s="7" t="n"/>
      <c r="E28" s="6" t="n"/>
      <c r="F28" s="8" t="n"/>
      <c r="G28" s="35">
        <f>IF(A28="","",IFERROR(F28/SUM($F$12:$F$111),0))</f>
        <v/>
      </c>
      <c r="H28" s="36" t="n"/>
      <c r="I28" s="6" t="n"/>
      <c r="J28" s="37">
        <f>IF(A28="","",IFERROR(H28*I28,0))</f>
        <v/>
      </c>
      <c r="K28" s="37">
        <f>IF(A28="","",SUMIF('Kostenarten'!$H$12:$H$111,A28,'Kostenarten'!$G$12:$G$111))</f>
        <v/>
      </c>
      <c r="L28" s="37">
        <f>IF(A28="","",IFERROR(J28-K28,0))</f>
        <v/>
      </c>
      <c r="M28" s="12">
        <f>IF(A28="","",IF(L28&gt;0,"Guthaben",IF(L28&lt;0,"Nachzahlung","Ausgeglichen")))</f>
        <v/>
      </c>
      <c r="N28" s="7" t="n"/>
    </row>
    <row r="29">
      <c r="A29" s="6" t="n"/>
      <c r="B29" s="7" t="n"/>
      <c r="C29" s="7" t="n"/>
      <c r="D29" s="7" t="n"/>
      <c r="E29" s="6" t="n"/>
      <c r="F29" s="8" t="n"/>
      <c r="G29" s="38">
        <f>IF(A29="","",IFERROR(F29/SUM($F$12:$F$111),0))</f>
        <v/>
      </c>
      <c r="H29" s="36" t="n"/>
      <c r="I29" s="6" t="n"/>
      <c r="J29" s="39">
        <f>IF(A29="","",IFERROR(H29*I29,0))</f>
        <v/>
      </c>
      <c r="K29" s="39">
        <f>IF(A29="","",SUMIF('Kostenarten'!$H$12:$H$111,A29,'Kostenarten'!$G$12:$G$111))</f>
        <v/>
      </c>
      <c r="L29" s="39">
        <f>IF(A29="","",IFERROR(J29-K29,0))</f>
        <v/>
      </c>
      <c r="M29" s="15">
        <f>IF(A29="","",IF(L29&gt;0,"Guthaben",IF(L29&lt;0,"Nachzahlung","Ausgeglichen")))</f>
        <v/>
      </c>
      <c r="N29" s="7" t="n"/>
    </row>
    <row r="30">
      <c r="A30" s="6" t="n"/>
      <c r="B30" s="7" t="n"/>
      <c r="C30" s="7" t="n"/>
      <c r="D30" s="7" t="n"/>
      <c r="E30" s="6" t="n"/>
      <c r="F30" s="8" t="n"/>
      <c r="G30" s="35">
        <f>IF(A30="","",IFERROR(F30/SUM($F$12:$F$111),0))</f>
        <v/>
      </c>
      <c r="H30" s="36" t="n"/>
      <c r="I30" s="6" t="n"/>
      <c r="J30" s="37">
        <f>IF(A30="","",IFERROR(H30*I30,0))</f>
        <v/>
      </c>
      <c r="K30" s="37">
        <f>IF(A30="","",SUMIF('Kostenarten'!$H$12:$H$111,A30,'Kostenarten'!$G$12:$G$111))</f>
        <v/>
      </c>
      <c r="L30" s="37">
        <f>IF(A30="","",IFERROR(J30-K30,0))</f>
        <v/>
      </c>
      <c r="M30" s="12">
        <f>IF(A30="","",IF(L30&gt;0,"Guthaben",IF(L30&lt;0,"Nachzahlung","Ausgeglichen")))</f>
        <v/>
      </c>
      <c r="N30" s="7" t="n"/>
    </row>
    <row r="31">
      <c r="A31" s="6" t="n"/>
      <c r="B31" s="7" t="n"/>
      <c r="C31" s="7" t="n"/>
      <c r="D31" s="7" t="n"/>
      <c r="E31" s="6" t="n"/>
      <c r="F31" s="8" t="n"/>
      <c r="G31" s="38">
        <f>IF(A31="","",IFERROR(F31/SUM($F$12:$F$111),0))</f>
        <v/>
      </c>
      <c r="H31" s="36" t="n"/>
      <c r="I31" s="6" t="n"/>
      <c r="J31" s="39">
        <f>IF(A31="","",IFERROR(H31*I31,0))</f>
        <v/>
      </c>
      <c r="K31" s="39">
        <f>IF(A31="","",SUMIF('Kostenarten'!$H$12:$H$111,A31,'Kostenarten'!$G$12:$G$111))</f>
        <v/>
      </c>
      <c r="L31" s="39">
        <f>IF(A31="","",IFERROR(J31-K31,0))</f>
        <v/>
      </c>
      <c r="M31" s="15">
        <f>IF(A31="","",IF(L31&gt;0,"Guthaben",IF(L31&lt;0,"Nachzahlung","Ausgeglichen")))</f>
        <v/>
      </c>
      <c r="N31" s="7" t="n"/>
    </row>
    <row r="32">
      <c r="A32" s="6" t="n"/>
      <c r="B32" s="7" t="n"/>
      <c r="C32" s="7" t="n"/>
      <c r="D32" s="7" t="n"/>
      <c r="E32" s="6" t="n"/>
      <c r="F32" s="8" t="n"/>
      <c r="G32" s="35">
        <f>IF(A32="","",IFERROR(F32/SUM($F$12:$F$111),0))</f>
        <v/>
      </c>
      <c r="H32" s="36" t="n"/>
      <c r="I32" s="6" t="n"/>
      <c r="J32" s="37">
        <f>IF(A32="","",IFERROR(H32*I32,0))</f>
        <v/>
      </c>
      <c r="K32" s="37">
        <f>IF(A32="","",SUMIF('Kostenarten'!$H$12:$H$111,A32,'Kostenarten'!$G$12:$G$111))</f>
        <v/>
      </c>
      <c r="L32" s="37">
        <f>IF(A32="","",IFERROR(J32-K32,0))</f>
        <v/>
      </c>
      <c r="M32" s="12">
        <f>IF(A32="","",IF(L32&gt;0,"Guthaben",IF(L32&lt;0,"Nachzahlung","Ausgeglichen")))</f>
        <v/>
      </c>
      <c r="N32" s="7" t="n"/>
    </row>
    <row r="33">
      <c r="A33" s="6" t="n"/>
      <c r="B33" s="7" t="n"/>
      <c r="C33" s="7" t="n"/>
      <c r="D33" s="7" t="n"/>
      <c r="E33" s="6" t="n"/>
      <c r="F33" s="8" t="n"/>
      <c r="G33" s="38">
        <f>IF(A33="","",IFERROR(F33/SUM($F$12:$F$111),0))</f>
        <v/>
      </c>
      <c r="H33" s="36" t="n"/>
      <c r="I33" s="6" t="n"/>
      <c r="J33" s="39">
        <f>IF(A33="","",IFERROR(H33*I33,0))</f>
        <v/>
      </c>
      <c r="K33" s="39">
        <f>IF(A33="","",SUMIF('Kostenarten'!$H$12:$H$111,A33,'Kostenarten'!$G$12:$G$111))</f>
        <v/>
      </c>
      <c r="L33" s="39">
        <f>IF(A33="","",IFERROR(J33-K33,0))</f>
        <v/>
      </c>
      <c r="M33" s="15">
        <f>IF(A33="","",IF(L33&gt;0,"Guthaben",IF(L33&lt;0,"Nachzahlung","Ausgeglichen")))</f>
        <v/>
      </c>
      <c r="N33" s="7" t="n"/>
    </row>
    <row r="34">
      <c r="A34" s="6" t="n"/>
      <c r="B34" s="7" t="n"/>
      <c r="C34" s="7" t="n"/>
      <c r="D34" s="7" t="n"/>
      <c r="E34" s="6" t="n"/>
      <c r="F34" s="8" t="n"/>
      <c r="G34" s="35">
        <f>IF(A34="","",IFERROR(F34/SUM($F$12:$F$111),0))</f>
        <v/>
      </c>
      <c r="H34" s="36" t="n"/>
      <c r="I34" s="6" t="n"/>
      <c r="J34" s="37">
        <f>IF(A34="","",IFERROR(H34*I34,0))</f>
        <v/>
      </c>
      <c r="K34" s="37">
        <f>IF(A34="","",SUMIF('Kostenarten'!$H$12:$H$111,A34,'Kostenarten'!$G$12:$G$111))</f>
        <v/>
      </c>
      <c r="L34" s="37">
        <f>IF(A34="","",IFERROR(J34-K34,0))</f>
        <v/>
      </c>
      <c r="M34" s="12">
        <f>IF(A34="","",IF(L34&gt;0,"Guthaben",IF(L34&lt;0,"Nachzahlung","Ausgeglichen")))</f>
        <v/>
      </c>
      <c r="N34" s="7" t="n"/>
    </row>
    <row r="35">
      <c r="A35" s="6" t="n"/>
      <c r="B35" s="7" t="n"/>
      <c r="C35" s="7" t="n"/>
      <c r="D35" s="7" t="n"/>
      <c r="E35" s="6" t="n"/>
      <c r="F35" s="8" t="n"/>
      <c r="G35" s="38">
        <f>IF(A35="","",IFERROR(F35/SUM($F$12:$F$111),0))</f>
        <v/>
      </c>
      <c r="H35" s="36" t="n"/>
      <c r="I35" s="6" t="n"/>
      <c r="J35" s="39">
        <f>IF(A35="","",IFERROR(H35*I35,0))</f>
        <v/>
      </c>
      <c r="K35" s="39">
        <f>IF(A35="","",SUMIF('Kostenarten'!$H$12:$H$111,A35,'Kostenarten'!$G$12:$G$111))</f>
        <v/>
      </c>
      <c r="L35" s="39">
        <f>IF(A35="","",IFERROR(J35-K35,0))</f>
        <v/>
      </c>
      <c r="M35" s="15">
        <f>IF(A35="","",IF(L35&gt;0,"Guthaben",IF(L35&lt;0,"Nachzahlung","Ausgeglichen")))</f>
        <v/>
      </c>
      <c r="N35" s="7" t="n"/>
    </row>
    <row r="36">
      <c r="A36" s="6" t="n"/>
      <c r="B36" s="7" t="n"/>
      <c r="C36" s="7" t="n"/>
      <c r="D36" s="7" t="n"/>
      <c r="E36" s="6" t="n"/>
      <c r="F36" s="8" t="n"/>
      <c r="G36" s="35">
        <f>IF(A36="","",IFERROR(F36/SUM($F$12:$F$111),0))</f>
        <v/>
      </c>
      <c r="H36" s="36" t="n"/>
      <c r="I36" s="6" t="n"/>
      <c r="J36" s="37">
        <f>IF(A36="","",IFERROR(H36*I36,0))</f>
        <v/>
      </c>
      <c r="K36" s="37">
        <f>IF(A36="","",SUMIF('Kostenarten'!$H$12:$H$111,A36,'Kostenarten'!$G$12:$G$111))</f>
        <v/>
      </c>
      <c r="L36" s="37">
        <f>IF(A36="","",IFERROR(J36-K36,0))</f>
        <v/>
      </c>
      <c r="M36" s="12">
        <f>IF(A36="","",IF(L36&gt;0,"Guthaben",IF(L36&lt;0,"Nachzahlung","Ausgeglichen")))</f>
        <v/>
      </c>
      <c r="N36" s="7" t="n"/>
    </row>
    <row r="37">
      <c r="A37" s="6" t="n"/>
      <c r="B37" s="7" t="n"/>
      <c r="C37" s="7" t="n"/>
      <c r="D37" s="7" t="n"/>
      <c r="E37" s="6" t="n"/>
      <c r="F37" s="8" t="n"/>
      <c r="G37" s="38">
        <f>IF(A37="","",IFERROR(F37/SUM($F$12:$F$111),0))</f>
        <v/>
      </c>
      <c r="H37" s="36" t="n"/>
      <c r="I37" s="6" t="n"/>
      <c r="J37" s="39">
        <f>IF(A37="","",IFERROR(H37*I37,0))</f>
        <v/>
      </c>
      <c r="K37" s="39">
        <f>IF(A37="","",SUMIF('Kostenarten'!$H$12:$H$111,A37,'Kostenarten'!$G$12:$G$111))</f>
        <v/>
      </c>
      <c r="L37" s="39">
        <f>IF(A37="","",IFERROR(J37-K37,0))</f>
        <v/>
      </c>
      <c r="M37" s="15">
        <f>IF(A37="","",IF(L37&gt;0,"Guthaben",IF(L37&lt;0,"Nachzahlung","Ausgeglichen")))</f>
        <v/>
      </c>
      <c r="N37" s="7" t="n"/>
    </row>
    <row r="38">
      <c r="A38" s="6" t="n"/>
      <c r="B38" s="7" t="n"/>
      <c r="C38" s="7" t="n"/>
      <c r="D38" s="7" t="n"/>
      <c r="E38" s="6" t="n"/>
      <c r="F38" s="8" t="n"/>
      <c r="G38" s="35">
        <f>IF(A38="","",IFERROR(F38/SUM($F$12:$F$111),0))</f>
        <v/>
      </c>
      <c r="H38" s="36" t="n"/>
      <c r="I38" s="6" t="n"/>
      <c r="J38" s="37">
        <f>IF(A38="","",IFERROR(H38*I38,0))</f>
        <v/>
      </c>
      <c r="K38" s="37">
        <f>IF(A38="","",SUMIF('Kostenarten'!$H$12:$H$111,A38,'Kostenarten'!$G$12:$G$111))</f>
        <v/>
      </c>
      <c r="L38" s="37">
        <f>IF(A38="","",IFERROR(J38-K38,0))</f>
        <v/>
      </c>
      <c r="M38" s="12">
        <f>IF(A38="","",IF(L38&gt;0,"Guthaben",IF(L38&lt;0,"Nachzahlung","Ausgeglichen")))</f>
        <v/>
      </c>
      <c r="N38" s="7" t="n"/>
    </row>
    <row r="39">
      <c r="A39" s="6" t="n"/>
      <c r="B39" s="7" t="n"/>
      <c r="C39" s="7" t="n"/>
      <c r="D39" s="7" t="n"/>
      <c r="E39" s="6" t="n"/>
      <c r="F39" s="8" t="n"/>
      <c r="G39" s="38">
        <f>IF(A39="","",IFERROR(F39/SUM($F$12:$F$111),0))</f>
        <v/>
      </c>
      <c r="H39" s="36" t="n"/>
      <c r="I39" s="6" t="n"/>
      <c r="J39" s="39">
        <f>IF(A39="","",IFERROR(H39*I39,0))</f>
        <v/>
      </c>
      <c r="K39" s="39">
        <f>IF(A39="","",SUMIF('Kostenarten'!$H$12:$H$111,A39,'Kostenarten'!$G$12:$G$111))</f>
        <v/>
      </c>
      <c r="L39" s="39">
        <f>IF(A39="","",IFERROR(J39-K39,0))</f>
        <v/>
      </c>
      <c r="M39" s="15">
        <f>IF(A39="","",IF(L39&gt;0,"Guthaben",IF(L39&lt;0,"Nachzahlung","Ausgeglichen")))</f>
        <v/>
      </c>
      <c r="N39" s="7" t="n"/>
    </row>
    <row r="40">
      <c r="A40" s="6" t="n"/>
      <c r="B40" s="7" t="n"/>
      <c r="C40" s="7" t="n"/>
      <c r="D40" s="7" t="n"/>
      <c r="E40" s="6" t="n"/>
      <c r="F40" s="8" t="n"/>
      <c r="G40" s="35">
        <f>IF(A40="","",IFERROR(F40/SUM($F$12:$F$111),0))</f>
        <v/>
      </c>
      <c r="H40" s="36" t="n"/>
      <c r="I40" s="6" t="n"/>
      <c r="J40" s="37">
        <f>IF(A40="","",IFERROR(H40*I40,0))</f>
        <v/>
      </c>
      <c r="K40" s="37">
        <f>IF(A40="","",SUMIF('Kostenarten'!$H$12:$H$111,A40,'Kostenarten'!$G$12:$G$111))</f>
        <v/>
      </c>
      <c r="L40" s="37">
        <f>IF(A40="","",IFERROR(J40-K40,0))</f>
        <v/>
      </c>
      <c r="M40" s="12">
        <f>IF(A40="","",IF(L40&gt;0,"Guthaben",IF(L40&lt;0,"Nachzahlung","Ausgeglichen")))</f>
        <v/>
      </c>
      <c r="N40" s="7" t="n"/>
    </row>
    <row r="41">
      <c r="A41" s="6" t="n"/>
      <c r="B41" s="7" t="n"/>
      <c r="C41" s="7" t="n"/>
      <c r="D41" s="7" t="n"/>
      <c r="E41" s="6" t="n"/>
      <c r="F41" s="8" t="n"/>
      <c r="G41" s="38">
        <f>IF(A41="","",IFERROR(F41/SUM($F$12:$F$111),0))</f>
        <v/>
      </c>
      <c r="H41" s="36" t="n"/>
      <c r="I41" s="6" t="n"/>
      <c r="J41" s="39">
        <f>IF(A41="","",IFERROR(H41*I41,0))</f>
        <v/>
      </c>
      <c r="K41" s="39">
        <f>IF(A41="","",SUMIF('Kostenarten'!$H$12:$H$111,A41,'Kostenarten'!$G$12:$G$111))</f>
        <v/>
      </c>
      <c r="L41" s="39">
        <f>IF(A41="","",IFERROR(J41-K41,0))</f>
        <v/>
      </c>
      <c r="M41" s="15">
        <f>IF(A41="","",IF(L41&gt;0,"Guthaben",IF(L41&lt;0,"Nachzahlung","Ausgeglichen")))</f>
        <v/>
      </c>
      <c r="N41" s="7" t="n"/>
    </row>
    <row r="42">
      <c r="A42" s="6" t="n"/>
      <c r="B42" s="7" t="n"/>
      <c r="C42" s="7" t="n"/>
      <c r="D42" s="7" t="n"/>
      <c r="E42" s="6" t="n"/>
      <c r="F42" s="8" t="n"/>
      <c r="G42" s="35">
        <f>IF(A42="","",IFERROR(F42/SUM($F$12:$F$111),0))</f>
        <v/>
      </c>
      <c r="H42" s="36" t="n"/>
      <c r="I42" s="6" t="n"/>
      <c r="J42" s="37">
        <f>IF(A42="","",IFERROR(H42*I42,0))</f>
        <v/>
      </c>
      <c r="K42" s="37">
        <f>IF(A42="","",SUMIF('Kostenarten'!$H$12:$H$111,A42,'Kostenarten'!$G$12:$G$111))</f>
        <v/>
      </c>
      <c r="L42" s="37">
        <f>IF(A42="","",IFERROR(J42-K42,0))</f>
        <v/>
      </c>
      <c r="M42" s="12">
        <f>IF(A42="","",IF(L42&gt;0,"Guthaben",IF(L42&lt;0,"Nachzahlung","Ausgeglichen")))</f>
        <v/>
      </c>
      <c r="N42" s="7" t="n"/>
    </row>
    <row r="43">
      <c r="A43" s="6" t="n"/>
      <c r="B43" s="7" t="n"/>
      <c r="C43" s="7" t="n"/>
      <c r="D43" s="7" t="n"/>
      <c r="E43" s="6" t="n"/>
      <c r="F43" s="8" t="n"/>
      <c r="G43" s="38">
        <f>IF(A43="","",IFERROR(F43/SUM($F$12:$F$111),0))</f>
        <v/>
      </c>
      <c r="H43" s="36" t="n"/>
      <c r="I43" s="6" t="n"/>
      <c r="J43" s="39">
        <f>IF(A43="","",IFERROR(H43*I43,0))</f>
        <v/>
      </c>
      <c r="K43" s="39">
        <f>IF(A43="","",SUMIF('Kostenarten'!$H$12:$H$111,A43,'Kostenarten'!$G$12:$G$111))</f>
        <v/>
      </c>
      <c r="L43" s="39">
        <f>IF(A43="","",IFERROR(J43-K43,0))</f>
        <v/>
      </c>
      <c r="M43" s="15">
        <f>IF(A43="","",IF(L43&gt;0,"Guthaben",IF(L43&lt;0,"Nachzahlung","Ausgeglichen")))</f>
        <v/>
      </c>
      <c r="N43" s="7" t="n"/>
    </row>
    <row r="44">
      <c r="A44" s="6" t="n"/>
      <c r="B44" s="7" t="n"/>
      <c r="C44" s="7" t="n"/>
      <c r="D44" s="7" t="n"/>
      <c r="E44" s="6" t="n"/>
      <c r="F44" s="8" t="n"/>
      <c r="G44" s="35">
        <f>IF(A44="","",IFERROR(F44/SUM($F$12:$F$111),0))</f>
        <v/>
      </c>
      <c r="H44" s="36" t="n"/>
      <c r="I44" s="6" t="n"/>
      <c r="J44" s="37">
        <f>IF(A44="","",IFERROR(H44*I44,0))</f>
        <v/>
      </c>
      <c r="K44" s="37">
        <f>IF(A44="","",SUMIF('Kostenarten'!$H$12:$H$111,A44,'Kostenarten'!$G$12:$G$111))</f>
        <v/>
      </c>
      <c r="L44" s="37">
        <f>IF(A44="","",IFERROR(J44-K44,0))</f>
        <v/>
      </c>
      <c r="M44" s="12">
        <f>IF(A44="","",IF(L44&gt;0,"Guthaben",IF(L44&lt;0,"Nachzahlung","Ausgeglichen")))</f>
        <v/>
      </c>
      <c r="N44" s="7" t="n"/>
    </row>
    <row r="45">
      <c r="A45" s="6" t="n"/>
      <c r="B45" s="7" t="n"/>
      <c r="C45" s="7" t="n"/>
      <c r="D45" s="7" t="n"/>
      <c r="E45" s="6" t="n"/>
      <c r="F45" s="8" t="n"/>
      <c r="G45" s="38">
        <f>IF(A45="","",IFERROR(F45/SUM($F$12:$F$111),0))</f>
        <v/>
      </c>
      <c r="H45" s="36" t="n"/>
      <c r="I45" s="6" t="n"/>
      <c r="J45" s="39">
        <f>IF(A45="","",IFERROR(H45*I45,0))</f>
        <v/>
      </c>
      <c r="K45" s="39">
        <f>IF(A45="","",SUMIF('Kostenarten'!$H$12:$H$111,A45,'Kostenarten'!$G$12:$G$111))</f>
        <v/>
      </c>
      <c r="L45" s="39">
        <f>IF(A45="","",IFERROR(J45-K45,0))</f>
        <v/>
      </c>
      <c r="M45" s="15">
        <f>IF(A45="","",IF(L45&gt;0,"Guthaben",IF(L45&lt;0,"Nachzahlung","Ausgeglichen")))</f>
        <v/>
      </c>
      <c r="N45" s="7" t="n"/>
    </row>
    <row r="46">
      <c r="A46" s="6" t="n"/>
      <c r="B46" s="7" t="n"/>
      <c r="C46" s="7" t="n"/>
      <c r="D46" s="7" t="n"/>
      <c r="E46" s="6" t="n"/>
      <c r="F46" s="8" t="n"/>
      <c r="G46" s="35">
        <f>IF(A46="","",IFERROR(F46/SUM($F$12:$F$111),0))</f>
        <v/>
      </c>
      <c r="H46" s="36" t="n"/>
      <c r="I46" s="6" t="n"/>
      <c r="J46" s="37">
        <f>IF(A46="","",IFERROR(H46*I46,0))</f>
        <v/>
      </c>
      <c r="K46" s="37">
        <f>IF(A46="","",SUMIF('Kostenarten'!$H$12:$H$111,A46,'Kostenarten'!$G$12:$G$111))</f>
        <v/>
      </c>
      <c r="L46" s="37">
        <f>IF(A46="","",IFERROR(J46-K46,0))</f>
        <v/>
      </c>
      <c r="M46" s="12">
        <f>IF(A46="","",IF(L46&gt;0,"Guthaben",IF(L46&lt;0,"Nachzahlung","Ausgeglichen")))</f>
        <v/>
      </c>
      <c r="N46" s="7" t="n"/>
    </row>
    <row r="47">
      <c r="A47" s="6" t="n"/>
      <c r="B47" s="7" t="n"/>
      <c r="C47" s="7" t="n"/>
      <c r="D47" s="7" t="n"/>
      <c r="E47" s="6" t="n"/>
      <c r="F47" s="8" t="n"/>
      <c r="G47" s="38">
        <f>IF(A47="","",IFERROR(F47/SUM($F$12:$F$111),0))</f>
        <v/>
      </c>
      <c r="H47" s="36" t="n"/>
      <c r="I47" s="6" t="n"/>
      <c r="J47" s="39">
        <f>IF(A47="","",IFERROR(H47*I47,0))</f>
        <v/>
      </c>
      <c r="K47" s="39">
        <f>IF(A47="","",SUMIF('Kostenarten'!$H$12:$H$111,A47,'Kostenarten'!$G$12:$G$111))</f>
        <v/>
      </c>
      <c r="L47" s="39">
        <f>IF(A47="","",IFERROR(J47-K47,0))</f>
        <v/>
      </c>
      <c r="M47" s="15">
        <f>IF(A47="","",IF(L47&gt;0,"Guthaben",IF(L47&lt;0,"Nachzahlung","Ausgeglichen")))</f>
        <v/>
      </c>
      <c r="N47" s="7" t="n"/>
    </row>
    <row r="48">
      <c r="A48" s="6" t="n"/>
      <c r="B48" s="7" t="n"/>
      <c r="C48" s="7" t="n"/>
      <c r="D48" s="7" t="n"/>
      <c r="E48" s="6" t="n"/>
      <c r="F48" s="8" t="n"/>
      <c r="G48" s="35">
        <f>IF(A48="","",IFERROR(F48/SUM($F$12:$F$111),0))</f>
        <v/>
      </c>
      <c r="H48" s="36" t="n"/>
      <c r="I48" s="6" t="n"/>
      <c r="J48" s="37">
        <f>IF(A48="","",IFERROR(H48*I48,0))</f>
        <v/>
      </c>
      <c r="K48" s="37">
        <f>IF(A48="","",SUMIF('Kostenarten'!$H$12:$H$111,A48,'Kostenarten'!$G$12:$G$111))</f>
        <v/>
      </c>
      <c r="L48" s="37">
        <f>IF(A48="","",IFERROR(J48-K48,0))</f>
        <v/>
      </c>
      <c r="M48" s="12">
        <f>IF(A48="","",IF(L48&gt;0,"Guthaben",IF(L48&lt;0,"Nachzahlung","Ausgeglichen")))</f>
        <v/>
      </c>
      <c r="N48" s="7" t="n"/>
    </row>
    <row r="49">
      <c r="A49" s="6" t="n"/>
      <c r="B49" s="7" t="n"/>
      <c r="C49" s="7" t="n"/>
      <c r="D49" s="7" t="n"/>
      <c r="E49" s="6" t="n"/>
      <c r="F49" s="8" t="n"/>
      <c r="G49" s="38">
        <f>IF(A49="","",IFERROR(F49/SUM($F$12:$F$111),0))</f>
        <v/>
      </c>
      <c r="H49" s="36" t="n"/>
      <c r="I49" s="6" t="n"/>
      <c r="J49" s="39">
        <f>IF(A49="","",IFERROR(H49*I49,0))</f>
        <v/>
      </c>
      <c r="K49" s="39">
        <f>IF(A49="","",SUMIF('Kostenarten'!$H$12:$H$111,A49,'Kostenarten'!$G$12:$G$111))</f>
        <v/>
      </c>
      <c r="L49" s="39">
        <f>IF(A49="","",IFERROR(J49-K49,0))</f>
        <v/>
      </c>
      <c r="M49" s="15">
        <f>IF(A49="","",IF(L49&gt;0,"Guthaben",IF(L49&lt;0,"Nachzahlung","Ausgeglichen")))</f>
        <v/>
      </c>
      <c r="N49" s="7" t="n"/>
    </row>
    <row r="50">
      <c r="A50" s="6" t="n"/>
      <c r="B50" s="7" t="n"/>
      <c r="C50" s="7" t="n"/>
      <c r="D50" s="7" t="n"/>
      <c r="E50" s="6" t="n"/>
      <c r="F50" s="8" t="n"/>
      <c r="G50" s="35">
        <f>IF(A50="","",IFERROR(F50/SUM($F$12:$F$111),0))</f>
        <v/>
      </c>
      <c r="H50" s="36" t="n"/>
      <c r="I50" s="6" t="n"/>
      <c r="J50" s="37">
        <f>IF(A50="","",IFERROR(H50*I50,0))</f>
        <v/>
      </c>
      <c r="K50" s="37">
        <f>IF(A50="","",SUMIF('Kostenarten'!$H$12:$H$111,A50,'Kostenarten'!$G$12:$G$111))</f>
        <v/>
      </c>
      <c r="L50" s="37">
        <f>IF(A50="","",IFERROR(J50-K50,0))</f>
        <v/>
      </c>
      <c r="M50" s="12">
        <f>IF(A50="","",IF(L50&gt;0,"Guthaben",IF(L50&lt;0,"Nachzahlung","Ausgeglichen")))</f>
        <v/>
      </c>
      <c r="N50" s="7" t="n"/>
    </row>
    <row r="51">
      <c r="A51" s="6" t="n"/>
      <c r="B51" s="7" t="n"/>
      <c r="C51" s="7" t="n"/>
      <c r="D51" s="7" t="n"/>
      <c r="E51" s="6" t="n"/>
      <c r="F51" s="8" t="n"/>
      <c r="G51" s="38">
        <f>IF(A51="","",IFERROR(F51/SUM($F$12:$F$111),0))</f>
        <v/>
      </c>
      <c r="H51" s="36" t="n"/>
      <c r="I51" s="6" t="n"/>
      <c r="J51" s="39">
        <f>IF(A51="","",IFERROR(H51*I51,0))</f>
        <v/>
      </c>
      <c r="K51" s="39">
        <f>IF(A51="","",SUMIF('Kostenarten'!$H$12:$H$111,A51,'Kostenarten'!$G$12:$G$111))</f>
        <v/>
      </c>
      <c r="L51" s="39">
        <f>IF(A51="","",IFERROR(J51-K51,0))</f>
        <v/>
      </c>
      <c r="M51" s="15">
        <f>IF(A51="","",IF(L51&gt;0,"Guthaben",IF(L51&lt;0,"Nachzahlung","Ausgeglichen")))</f>
        <v/>
      </c>
      <c r="N51" s="7" t="n"/>
    </row>
    <row r="52">
      <c r="A52" s="6" t="n"/>
      <c r="B52" s="7" t="n"/>
      <c r="C52" s="7" t="n"/>
      <c r="D52" s="7" t="n"/>
      <c r="E52" s="6" t="n"/>
      <c r="F52" s="8" t="n"/>
      <c r="G52" s="35">
        <f>IF(A52="","",IFERROR(F52/SUM($F$12:$F$111),0))</f>
        <v/>
      </c>
      <c r="H52" s="36" t="n"/>
      <c r="I52" s="6" t="n"/>
      <c r="J52" s="37">
        <f>IF(A52="","",IFERROR(H52*I52,0))</f>
        <v/>
      </c>
      <c r="K52" s="37">
        <f>IF(A52="","",SUMIF('Kostenarten'!$H$12:$H$111,A52,'Kostenarten'!$G$12:$G$111))</f>
        <v/>
      </c>
      <c r="L52" s="37">
        <f>IF(A52="","",IFERROR(J52-K52,0))</f>
        <v/>
      </c>
      <c r="M52" s="12">
        <f>IF(A52="","",IF(L52&gt;0,"Guthaben",IF(L52&lt;0,"Nachzahlung","Ausgeglichen")))</f>
        <v/>
      </c>
      <c r="N52" s="7" t="n"/>
    </row>
    <row r="53">
      <c r="A53" s="6" t="n"/>
      <c r="B53" s="7" t="n"/>
      <c r="C53" s="7" t="n"/>
      <c r="D53" s="7" t="n"/>
      <c r="E53" s="6" t="n"/>
      <c r="F53" s="8" t="n"/>
      <c r="G53" s="38">
        <f>IF(A53="","",IFERROR(F53/SUM($F$12:$F$111),0))</f>
        <v/>
      </c>
      <c r="H53" s="36" t="n"/>
      <c r="I53" s="6" t="n"/>
      <c r="J53" s="39">
        <f>IF(A53="","",IFERROR(H53*I53,0))</f>
        <v/>
      </c>
      <c r="K53" s="39">
        <f>IF(A53="","",SUMIF('Kostenarten'!$H$12:$H$111,A53,'Kostenarten'!$G$12:$G$111))</f>
        <v/>
      </c>
      <c r="L53" s="39">
        <f>IF(A53="","",IFERROR(J53-K53,0))</f>
        <v/>
      </c>
      <c r="M53" s="15">
        <f>IF(A53="","",IF(L53&gt;0,"Guthaben",IF(L53&lt;0,"Nachzahlung","Ausgeglichen")))</f>
        <v/>
      </c>
      <c r="N53" s="7" t="n"/>
    </row>
    <row r="54">
      <c r="A54" s="6" t="n"/>
      <c r="B54" s="7" t="n"/>
      <c r="C54" s="7" t="n"/>
      <c r="D54" s="7" t="n"/>
      <c r="E54" s="6" t="n"/>
      <c r="F54" s="8" t="n"/>
      <c r="G54" s="35">
        <f>IF(A54="","",IFERROR(F54/SUM($F$12:$F$111),0))</f>
        <v/>
      </c>
      <c r="H54" s="36" t="n"/>
      <c r="I54" s="6" t="n"/>
      <c r="J54" s="37">
        <f>IF(A54="","",IFERROR(H54*I54,0))</f>
        <v/>
      </c>
      <c r="K54" s="37">
        <f>IF(A54="","",SUMIF('Kostenarten'!$H$12:$H$111,A54,'Kostenarten'!$G$12:$G$111))</f>
        <v/>
      </c>
      <c r="L54" s="37">
        <f>IF(A54="","",IFERROR(J54-K54,0))</f>
        <v/>
      </c>
      <c r="M54" s="12">
        <f>IF(A54="","",IF(L54&gt;0,"Guthaben",IF(L54&lt;0,"Nachzahlung","Ausgeglichen")))</f>
        <v/>
      </c>
      <c r="N54" s="7" t="n"/>
    </row>
    <row r="55">
      <c r="A55" s="6" t="n"/>
      <c r="B55" s="7" t="n"/>
      <c r="C55" s="7" t="n"/>
      <c r="D55" s="7" t="n"/>
      <c r="E55" s="6" t="n"/>
      <c r="F55" s="8" t="n"/>
      <c r="G55" s="38">
        <f>IF(A55="","",IFERROR(F55/SUM($F$12:$F$111),0))</f>
        <v/>
      </c>
      <c r="H55" s="36" t="n"/>
      <c r="I55" s="6" t="n"/>
      <c r="J55" s="39">
        <f>IF(A55="","",IFERROR(H55*I55,0))</f>
        <v/>
      </c>
      <c r="K55" s="39">
        <f>IF(A55="","",SUMIF('Kostenarten'!$H$12:$H$111,A55,'Kostenarten'!$G$12:$G$111))</f>
        <v/>
      </c>
      <c r="L55" s="39">
        <f>IF(A55="","",IFERROR(J55-K55,0))</f>
        <v/>
      </c>
      <c r="M55" s="15">
        <f>IF(A55="","",IF(L55&gt;0,"Guthaben",IF(L55&lt;0,"Nachzahlung","Ausgeglichen")))</f>
        <v/>
      </c>
      <c r="N55" s="7" t="n"/>
    </row>
    <row r="56">
      <c r="A56" s="6" t="n"/>
      <c r="B56" s="7" t="n"/>
      <c r="C56" s="7" t="n"/>
      <c r="D56" s="7" t="n"/>
      <c r="E56" s="6" t="n"/>
      <c r="F56" s="8" t="n"/>
      <c r="G56" s="35">
        <f>IF(A56="","",IFERROR(F56/SUM($F$12:$F$111),0))</f>
        <v/>
      </c>
      <c r="H56" s="36" t="n"/>
      <c r="I56" s="6" t="n"/>
      <c r="J56" s="37">
        <f>IF(A56="","",IFERROR(H56*I56,0))</f>
        <v/>
      </c>
      <c r="K56" s="37">
        <f>IF(A56="","",SUMIF('Kostenarten'!$H$12:$H$111,A56,'Kostenarten'!$G$12:$G$111))</f>
        <v/>
      </c>
      <c r="L56" s="37">
        <f>IF(A56="","",IFERROR(J56-K56,0))</f>
        <v/>
      </c>
      <c r="M56" s="12">
        <f>IF(A56="","",IF(L56&gt;0,"Guthaben",IF(L56&lt;0,"Nachzahlung","Ausgeglichen")))</f>
        <v/>
      </c>
      <c r="N56" s="7" t="n"/>
    </row>
    <row r="57">
      <c r="A57" s="6" t="n"/>
      <c r="B57" s="7" t="n"/>
      <c r="C57" s="7" t="n"/>
      <c r="D57" s="7" t="n"/>
      <c r="E57" s="6" t="n"/>
      <c r="F57" s="8" t="n"/>
      <c r="G57" s="38">
        <f>IF(A57="","",IFERROR(F57/SUM($F$12:$F$111),0))</f>
        <v/>
      </c>
      <c r="H57" s="36" t="n"/>
      <c r="I57" s="6" t="n"/>
      <c r="J57" s="39">
        <f>IF(A57="","",IFERROR(H57*I57,0))</f>
        <v/>
      </c>
      <c r="K57" s="39">
        <f>IF(A57="","",SUMIF('Kostenarten'!$H$12:$H$111,A57,'Kostenarten'!$G$12:$G$111))</f>
        <v/>
      </c>
      <c r="L57" s="39">
        <f>IF(A57="","",IFERROR(J57-K57,0))</f>
        <v/>
      </c>
      <c r="M57" s="15">
        <f>IF(A57="","",IF(L57&gt;0,"Guthaben",IF(L57&lt;0,"Nachzahlung","Ausgeglichen")))</f>
        <v/>
      </c>
      <c r="N57" s="7" t="n"/>
    </row>
    <row r="58">
      <c r="A58" s="6" t="n"/>
      <c r="B58" s="7" t="n"/>
      <c r="C58" s="7" t="n"/>
      <c r="D58" s="7" t="n"/>
      <c r="E58" s="6" t="n"/>
      <c r="F58" s="8" t="n"/>
      <c r="G58" s="35">
        <f>IF(A58="","",IFERROR(F58/SUM($F$12:$F$111),0))</f>
        <v/>
      </c>
      <c r="H58" s="36" t="n"/>
      <c r="I58" s="6" t="n"/>
      <c r="J58" s="37">
        <f>IF(A58="","",IFERROR(H58*I58,0))</f>
        <v/>
      </c>
      <c r="K58" s="37">
        <f>IF(A58="","",SUMIF('Kostenarten'!$H$12:$H$111,A58,'Kostenarten'!$G$12:$G$111))</f>
        <v/>
      </c>
      <c r="L58" s="37">
        <f>IF(A58="","",IFERROR(J58-K58,0))</f>
        <v/>
      </c>
      <c r="M58" s="12">
        <f>IF(A58="","",IF(L58&gt;0,"Guthaben",IF(L58&lt;0,"Nachzahlung","Ausgeglichen")))</f>
        <v/>
      </c>
      <c r="N58" s="7" t="n"/>
    </row>
    <row r="59">
      <c r="A59" s="6" t="n"/>
      <c r="B59" s="7" t="n"/>
      <c r="C59" s="7" t="n"/>
      <c r="D59" s="7" t="n"/>
      <c r="E59" s="6" t="n"/>
      <c r="F59" s="8" t="n"/>
      <c r="G59" s="38">
        <f>IF(A59="","",IFERROR(F59/SUM($F$12:$F$111),0))</f>
        <v/>
      </c>
      <c r="H59" s="36" t="n"/>
      <c r="I59" s="6" t="n"/>
      <c r="J59" s="39">
        <f>IF(A59="","",IFERROR(H59*I59,0))</f>
        <v/>
      </c>
      <c r="K59" s="39">
        <f>IF(A59="","",SUMIF('Kostenarten'!$H$12:$H$111,A59,'Kostenarten'!$G$12:$G$111))</f>
        <v/>
      </c>
      <c r="L59" s="39">
        <f>IF(A59="","",IFERROR(J59-K59,0))</f>
        <v/>
      </c>
      <c r="M59" s="15">
        <f>IF(A59="","",IF(L59&gt;0,"Guthaben",IF(L59&lt;0,"Nachzahlung","Ausgeglichen")))</f>
        <v/>
      </c>
      <c r="N59" s="7" t="n"/>
    </row>
    <row r="60">
      <c r="A60" s="6" t="n"/>
      <c r="B60" s="7" t="n"/>
      <c r="C60" s="7" t="n"/>
      <c r="D60" s="7" t="n"/>
      <c r="E60" s="6" t="n"/>
      <c r="F60" s="8" t="n"/>
      <c r="G60" s="35">
        <f>IF(A60="","",IFERROR(F60/SUM($F$12:$F$111),0))</f>
        <v/>
      </c>
      <c r="H60" s="36" t="n"/>
      <c r="I60" s="6" t="n"/>
      <c r="J60" s="37">
        <f>IF(A60="","",IFERROR(H60*I60,0))</f>
        <v/>
      </c>
      <c r="K60" s="37">
        <f>IF(A60="","",SUMIF('Kostenarten'!$H$12:$H$111,A60,'Kostenarten'!$G$12:$G$111))</f>
        <v/>
      </c>
      <c r="L60" s="37">
        <f>IF(A60="","",IFERROR(J60-K60,0))</f>
        <v/>
      </c>
      <c r="M60" s="12">
        <f>IF(A60="","",IF(L60&gt;0,"Guthaben",IF(L60&lt;0,"Nachzahlung","Ausgeglichen")))</f>
        <v/>
      </c>
      <c r="N60" s="7" t="n"/>
    </row>
    <row r="61">
      <c r="A61" s="6" t="n"/>
      <c r="B61" s="7" t="n"/>
      <c r="C61" s="7" t="n"/>
      <c r="D61" s="7" t="n"/>
      <c r="E61" s="6" t="n"/>
      <c r="F61" s="8" t="n"/>
      <c r="G61" s="38">
        <f>IF(A61="","",IFERROR(F61/SUM($F$12:$F$111),0))</f>
        <v/>
      </c>
      <c r="H61" s="36" t="n"/>
      <c r="I61" s="6" t="n"/>
      <c r="J61" s="39">
        <f>IF(A61="","",IFERROR(H61*I61,0))</f>
        <v/>
      </c>
      <c r="K61" s="39">
        <f>IF(A61="","",SUMIF('Kostenarten'!$H$12:$H$111,A61,'Kostenarten'!$G$12:$G$111))</f>
        <v/>
      </c>
      <c r="L61" s="39">
        <f>IF(A61="","",IFERROR(J61-K61,0))</f>
        <v/>
      </c>
      <c r="M61" s="15">
        <f>IF(A61="","",IF(L61&gt;0,"Guthaben",IF(L61&lt;0,"Nachzahlung","Ausgeglichen")))</f>
        <v/>
      </c>
      <c r="N61" s="7" t="n"/>
    </row>
    <row r="62">
      <c r="A62" s="6" t="n"/>
      <c r="B62" s="7" t="n"/>
      <c r="C62" s="7" t="n"/>
      <c r="D62" s="7" t="n"/>
      <c r="E62" s="6" t="n"/>
      <c r="F62" s="8" t="n"/>
      <c r="G62" s="35">
        <f>IF(A62="","",IFERROR(F62/SUM($F$12:$F$111),0))</f>
        <v/>
      </c>
      <c r="H62" s="36" t="n"/>
      <c r="I62" s="6" t="n"/>
      <c r="J62" s="37">
        <f>IF(A62="","",IFERROR(H62*I62,0))</f>
        <v/>
      </c>
      <c r="K62" s="37">
        <f>IF(A62="","",SUMIF('Kostenarten'!$H$12:$H$111,A62,'Kostenarten'!$G$12:$G$111))</f>
        <v/>
      </c>
      <c r="L62" s="37">
        <f>IF(A62="","",IFERROR(J62-K62,0))</f>
        <v/>
      </c>
      <c r="M62" s="12">
        <f>IF(A62="","",IF(L62&gt;0,"Guthaben",IF(L62&lt;0,"Nachzahlung","Ausgeglichen")))</f>
        <v/>
      </c>
      <c r="N62" s="7" t="n"/>
    </row>
    <row r="63">
      <c r="A63" s="6" t="n"/>
      <c r="B63" s="7" t="n"/>
      <c r="C63" s="7" t="n"/>
      <c r="D63" s="7" t="n"/>
      <c r="E63" s="6" t="n"/>
      <c r="F63" s="8" t="n"/>
      <c r="G63" s="38">
        <f>IF(A63="","",IFERROR(F63/SUM($F$12:$F$111),0))</f>
        <v/>
      </c>
      <c r="H63" s="36" t="n"/>
      <c r="I63" s="6" t="n"/>
      <c r="J63" s="39">
        <f>IF(A63="","",IFERROR(H63*I63,0))</f>
        <v/>
      </c>
      <c r="K63" s="39">
        <f>IF(A63="","",SUMIF('Kostenarten'!$H$12:$H$111,A63,'Kostenarten'!$G$12:$G$111))</f>
        <v/>
      </c>
      <c r="L63" s="39">
        <f>IF(A63="","",IFERROR(J63-K63,0))</f>
        <v/>
      </c>
      <c r="M63" s="15">
        <f>IF(A63="","",IF(L63&gt;0,"Guthaben",IF(L63&lt;0,"Nachzahlung","Ausgeglichen")))</f>
        <v/>
      </c>
      <c r="N63" s="7" t="n"/>
    </row>
    <row r="64">
      <c r="A64" s="6" t="n"/>
      <c r="B64" s="7" t="n"/>
      <c r="C64" s="7" t="n"/>
      <c r="D64" s="7" t="n"/>
      <c r="E64" s="6" t="n"/>
      <c r="F64" s="8" t="n"/>
      <c r="G64" s="35">
        <f>IF(A64="","",IFERROR(F64/SUM($F$12:$F$111),0))</f>
        <v/>
      </c>
      <c r="H64" s="36" t="n"/>
      <c r="I64" s="6" t="n"/>
      <c r="J64" s="37">
        <f>IF(A64="","",IFERROR(H64*I64,0))</f>
        <v/>
      </c>
      <c r="K64" s="37">
        <f>IF(A64="","",SUMIF('Kostenarten'!$H$12:$H$111,A64,'Kostenarten'!$G$12:$G$111))</f>
        <v/>
      </c>
      <c r="L64" s="37">
        <f>IF(A64="","",IFERROR(J64-K64,0))</f>
        <v/>
      </c>
      <c r="M64" s="12">
        <f>IF(A64="","",IF(L64&gt;0,"Guthaben",IF(L64&lt;0,"Nachzahlung","Ausgeglichen")))</f>
        <v/>
      </c>
      <c r="N64" s="7" t="n"/>
    </row>
    <row r="65">
      <c r="A65" s="6" t="n"/>
      <c r="B65" s="7" t="n"/>
      <c r="C65" s="7" t="n"/>
      <c r="D65" s="7" t="n"/>
      <c r="E65" s="6" t="n"/>
      <c r="F65" s="8" t="n"/>
      <c r="G65" s="38">
        <f>IF(A65="","",IFERROR(F65/SUM($F$12:$F$111),0))</f>
        <v/>
      </c>
      <c r="H65" s="36" t="n"/>
      <c r="I65" s="6" t="n"/>
      <c r="J65" s="39">
        <f>IF(A65="","",IFERROR(H65*I65,0))</f>
        <v/>
      </c>
      <c r="K65" s="39">
        <f>IF(A65="","",SUMIF('Kostenarten'!$H$12:$H$111,A65,'Kostenarten'!$G$12:$G$111))</f>
        <v/>
      </c>
      <c r="L65" s="39">
        <f>IF(A65="","",IFERROR(J65-K65,0))</f>
        <v/>
      </c>
      <c r="M65" s="15">
        <f>IF(A65="","",IF(L65&gt;0,"Guthaben",IF(L65&lt;0,"Nachzahlung","Ausgeglichen")))</f>
        <v/>
      </c>
      <c r="N65" s="7" t="n"/>
    </row>
    <row r="66">
      <c r="A66" s="6" t="n"/>
      <c r="B66" s="7" t="n"/>
      <c r="C66" s="7" t="n"/>
      <c r="D66" s="7" t="n"/>
      <c r="E66" s="6" t="n"/>
      <c r="F66" s="8" t="n"/>
      <c r="G66" s="35">
        <f>IF(A66="","",IFERROR(F66/SUM($F$12:$F$111),0))</f>
        <v/>
      </c>
      <c r="H66" s="36" t="n"/>
      <c r="I66" s="6" t="n"/>
      <c r="J66" s="37">
        <f>IF(A66="","",IFERROR(H66*I66,0))</f>
        <v/>
      </c>
      <c r="K66" s="37">
        <f>IF(A66="","",SUMIF('Kostenarten'!$H$12:$H$111,A66,'Kostenarten'!$G$12:$G$111))</f>
        <v/>
      </c>
      <c r="L66" s="37">
        <f>IF(A66="","",IFERROR(J66-K66,0))</f>
        <v/>
      </c>
      <c r="M66" s="12">
        <f>IF(A66="","",IF(L66&gt;0,"Guthaben",IF(L66&lt;0,"Nachzahlung","Ausgeglichen")))</f>
        <v/>
      </c>
      <c r="N66" s="7" t="n"/>
    </row>
    <row r="67">
      <c r="A67" s="6" t="n"/>
      <c r="B67" s="7" t="n"/>
      <c r="C67" s="7" t="n"/>
      <c r="D67" s="7" t="n"/>
      <c r="E67" s="6" t="n"/>
      <c r="F67" s="8" t="n"/>
      <c r="G67" s="38">
        <f>IF(A67="","",IFERROR(F67/SUM($F$12:$F$111),0))</f>
        <v/>
      </c>
      <c r="H67" s="36" t="n"/>
      <c r="I67" s="6" t="n"/>
      <c r="J67" s="39">
        <f>IF(A67="","",IFERROR(H67*I67,0))</f>
        <v/>
      </c>
      <c r="K67" s="39">
        <f>IF(A67="","",SUMIF('Kostenarten'!$H$12:$H$111,A67,'Kostenarten'!$G$12:$G$111))</f>
        <v/>
      </c>
      <c r="L67" s="39">
        <f>IF(A67="","",IFERROR(J67-K67,0))</f>
        <v/>
      </c>
      <c r="M67" s="15">
        <f>IF(A67="","",IF(L67&gt;0,"Guthaben",IF(L67&lt;0,"Nachzahlung","Ausgeglichen")))</f>
        <v/>
      </c>
      <c r="N67" s="7" t="n"/>
    </row>
    <row r="68">
      <c r="A68" s="6" t="n"/>
      <c r="B68" s="7" t="n"/>
      <c r="C68" s="7" t="n"/>
      <c r="D68" s="7" t="n"/>
      <c r="E68" s="6" t="n"/>
      <c r="F68" s="8" t="n"/>
      <c r="G68" s="35">
        <f>IF(A68="","",IFERROR(F68/SUM($F$12:$F$111),0))</f>
        <v/>
      </c>
      <c r="H68" s="36" t="n"/>
      <c r="I68" s="6" t="n"/>
      <c r="J68" s="37">
        <f>IF(A68="","",IFERROR(H68*I68,0))</f>
        <v/>
      </c>
      <c r="K68" s="37">
        <f>IF(A68="","",SUMIF('Kostenarten'!$H$12:$H$111,A68,'Kostenarten'!$G$12:$G$111))</f>
        <v/>
      </c>
      <c r="L68" s="37">
        <f>IF(A68="","",IFERROR(J68-K68,0))</f>
        <v/>
      </c>
      <c r="M68" s="12">
        <f>IF(A68="","",IF(L68&gt;0,"Guthaben",IF(L68&lt;0,"Nachzahlung","Ausgeglichen")))</f>
        <v/>
      </c>
      <c r="N68" s="7" t="n"/>
    </row>
    <row r="69">
      <c r="A69" s="6" t="n"/>
      <c r="B69" s="7" t="n"/>
      <c r="C69" s="7" t="n"/>
      <c r="D69" s="7" t="n"/>
      <c r="E69" s="6" t="n"/>
      <c r="F69" s="8" t="n"/>
      <c r="G69" s="38">
        <f>IF(A69="","",IFERROR(F69/SUM($F$12:$F$111),0))</f>
        <v/>
      </c>
      <c r="H69" s="36" t="n"/>
      <c r="I69" s="6" t="n"/>
      <c r="J69" s="39">
        <f>IF(A69="","",IFERROR(H69*I69,0))</f>
        <v/>
      </c>
      <c r="K69" s="39">
        <f>IF(A69="","",SUMIF('Kostenarten'!$H$12:$H$111,A69,'Kostenarten'!$G$12:$G$111))</f>
        <v/>
      </c>
      <c r="L69" s="39">
        <f>IF(A69="","",IFERROR(J69-K69,0))</f>
        <v/>
      </c>
      <c r="M69" s="15">
        <f>IF(A69="","",IF(L69&gt;0,"Guthaben",IF(L69&lt;0,"Nachzahlung","Ausgeglichen")))</f>
        <v/>
      </c>
      <c r="N69" s="7" t="n"/>
    </row>
    <row r="70">
      <c r="A70" s="6" t="n"/>
      <c r="B70" s="7" t="n"/>
      <c r="C70" s="7" t="n"/>
      <c r="D70" s="7" t="n"/>
      <c r="E70" s="6" t="n"/>
      <c r="F70" s="8" t="n"/>
      <c r="G70" s="35">
        <f>IF(A70="","",IFERROR(F70/SUM($F$12:$F$111),0))</f>
        <v/>
      </c>
      <c r="H70" s="36" t="n"/>
      <c r="I70" s="6" t="n"/>
      <c r="J70" s="37">
        <f>IF(A70="","",IFERROR(H70*I70,0))</f>
        <v/>
      </c>
      <c r="K70" s="37">
        <f>IF(A70="","",SUMIF('Kostenarten'!$H$12:$H$111,A70,'Kostenarten'!$G$12:$G$111))</f>
        <v/>
      </c>
      <c r="L70" s="37">
        <f>IF(A70="","",IFERROR(J70-K70,0))</f>
        <v/>
      </c>
      <c r="M70" s="12">
        <f>IF(A70="","",IF(L70&gt;0,"Guthaben",IF(L70&lt;0,"Nachzahlung","Ausgeglichen")))</f>
        <v/>
      </c>
      <c r="N70" s="7" t="n"/>
    </row>
    <row r="71">
      <c r="A71" s="6" t="n"/>
      <c r="B71" s="7" t="n"/>
      <c r="C71" s="7" t="n"/>
      <c r="D71" s="7" t="n"/>
      <c r="E71" s="6" t="n"/>
      <c r="F71" s="8" t="n"/>
      <c r="G71" s="38">
        <f>IF(A71="","",IFERROR(F71/SUM($F$12:$F$111),0))</f>
        <v/>
      </c>
      <c r="H71" s="36" t="n"/>
      <c r="I71" s="6" t="n"/>
      <c r="J71" s="39">
        <f>IF(A71="","",IFERROR(H71*I71,0))</f>
        <v/>
      </c>
      <c r="K71" s="39">
        <f>IF(A71="","",SUMIF('Kostenarten'!$H$12:$H$111,A71,'Kostenarten'!$G$12:$G$111))</f>
        <v/>
      </c>
      <c r="L71" s="39">
        <f>IF(A71="","",IFERROR(J71-K71,0))</f>
        <v/>
      </c>
      <c r="M71" s="15">
        <f>IF(A71="","",IF(L71&gt;0,"Guthaben",IF(L71&lt;0,"Nachzahlung","Ausgeglichen")))</f>
        <v/>
      </c>
      <c r="N71" s="7" t="n"/>
    </row>
    <row r="72">
      <c r="A72" s="6" t="n"/>
      <c r="B72" s="7" t="n"/>
      <c r="C72" s="7" t="n"/>
      <c r="D72" s="7" t="n"/>
      <c r="E72" s="6" t="n"/>
      <c r="F72" s="8" t="n"/>
      <c r="G72" s="35">
        <f>IF(A72="","",IFERROR(F72/SUM($F$12:$F$111),0))</f>
        <v/>
      </c>
      <c r="H72" s="36" t="n"/>
      <c r="I72" s="6" t="n"/>
      <c r="J72" s="37">
        <f>IF(A72="","",IFERROR(H72*I72,0))</f>
        <v/>
      </c>
      <c r="K72" s="37">
        <f>IF(A72="","",SUMIF('Kostenarten'!$H$12:$H$111,A72,'Kostenarten'!$G$12:$G$111))</f>
        <v/>
      </c>
      <c r="L72" s="37">
        <f>IF(A72="","",IFERROR(J72-K72,0))</f>
        <v/>
      </c>
      <c r="M72" s="12">
        <f>IF(A72="","",IF(L72&gt;0,"Guthaben",IF(L72&lt;0,"Nachzahlung","Ausgeglichen")))</f>
        <v/>
      </c>
      <c r="N72" s="7" t="n"/>
    </row>
    <row r="73">
      <c r="A73" s="6" t="n"/>
      <c r="B73" s="7" t="n"/>
      <c r="C73" s="7" t="n"/>
      <c r="D73" s="7" t="n"/>
      <c r="E73" s="6" t="n"/>
      <c r="F73" s="8" t="n"/>
      <c r="G73" s="38">
        <f>IF(A73="","",IFERROR(F73/SUM($F$12:$F$111),0))</f>
        <v/>
      </c>
      <c r="H73" s="36" t="n"/>
      <c r="I73" s="6" t="n"/>
      <c r="J73" s="39">
        <f>IF(A73="","",IFERROR(H73*I73,0))</f>
        <v/>
      </c>
      <c r="K73" s="39">
        <f>IF(A73="","",SUMIF('Kostenarten'!$H$12:$H$111,A73,'Kostenarten'!$G$12:$G$111))</f>
        <v/>
      </c>
      <c r="L73" s="39">
        <f>IF(A73="","",IFERROR(J73-K73,0))</f>
        <v/>
      </c>
      <c r="M73" s="15">
        <f>IF(A73="","",IF(L73&gt;0,"Guthaben",IF(L73&lt;0,"Nachzahlung","Ausgeglichen")))</f>
        <v/>
      </c>
      <c r="N73" s="7" t="n"/>
    </row>
    <row r="74">
      <c r="A74" s="6" t="n"/>
      <c r="B74" s="7" t="n"/>
      <c r="C74" s="7" t="n"/>
      <c r="D74" s="7" t="n"/>
      <c r="E74" s="6" t="n"/>
      <c r="F74" s="8" t="n"/>
      <c r="G74" s="35">
        <f>IF(A74="","",IFERROR(F74/SUM($F$12:$F$111),0))</f>
        <v/>
      </c>
      <c r="H74" s="36" t="n"/>
      <c r="I74" s="6" t="n"/>
      <c r="J74" s="37">
        <f>IF(A74="","",IFERROR(H74*I74,0))</f>
        <v/>
      </c>
      <c r="K74" s="37">
        <f>IF(A74="","",SUMIF('Kostenarten'!$H$12:$H$111,A74,'Kostenarten'!$G$12:$G$111))</f>
        <v/>
      </c>
      <c r="L74" s="37">
        <f>IF(A74="","",IFERROR(J74-K74,0))</f>
        <v/>
      </c>
      <c r="M74" s="12">
        <f>IF(A74="","",IF(L74&gt;0,"Guthaben",IF(L74&lt;0,"Nachzahlung","Ausgeglichen")))</f>
        <v/>
      </c>
      <c r="N74" s="7" t="n"/>
    </row>
    <row r="75">
      <c r="A75" s="6" t="n"/>
      <c r="B75" s="7" t="n"/>
      <c r="C75" s="7" t="n"/>
      <c r="D75" s="7" t="n"/>
      <c r="E75" s="6" t="n"/>
      <c r="F75" s="8" t="n"/>
      <c r="G75" s="38">
        <f>IF(A75="","",IFERROR(F75/SUM($F$12:$F$111),0))</f>
        <v/>
      </c>
      <c r="H75" s="36" t="n"/>
      <c r="I75" s="6" t="n"/>
      <c r="J75" s="39">
        <f>IF(A75="","",IFERROR(H75*I75,0))</f>
        <v/>
      </c>
      <c r="K75" s="39">
        <f>IF(A75="","",SUMIF('Kostenarten'!$H$12:$H$111,A75,'Kostenarten'!$G$12:$G$111))</f>
        <v/>
      </c>
      <c r="L75" s="39">
        <f>IF(A75="","",IFERROR(J75-K75,0))</f>
        <v/>
      </c>
      <c r="M75" s="15">
        <f>IF(A75="","",IF(L75&gt;0,"Guthaben",IF(L75&lt;0,"Nachzahlung","Ausgeglichen")))</f>
        <v/>
      </c>
      <c r="N75" s="7" t="n"/>
    </row>
    <row r="76">
      <c r="A76" s="6" t="n"/>
      <c r="B76" s="7" t="n"/>
      <c r="C76" s="7" t="n"/>
      <c r="D76" s="7" t="n"/>
      <c r="E76" s="6" t="n"/>
      <c r="F76" s="8" t="n"/>
      <c r="G76" s="35">
        <f>IF(A76="","",IFERROR(F76/SUM($F$12:$F$111),0))</f>
        <v/>
      </c>
      <c r="H76" s="36" t="n"/>
      <c r="I76" s="6" t="n"/>
      <c r="J76" s="37">
        <f>IF(A76="","",IFERROR(H76*I76,0))</f>
        <v/>
      </c>
      <c r="K76" s="37">
        <f>IF(A76="","",SUMIF('Kostenarten'!$H$12:$H$111,A76,'Kostenarten'!$G$12:$G$111))</f>
        <v/>
      </c>
      <c r="L76" s="37">
        <f>IF(A76="","",IFERROR(J76-K76,0))</f>
        <v/>
      </c>
      <c r="M76" s="12">
        <f>IF(A76="","",IF(L76&gt;0,"Guthaben",IF(L76&lt;0,"Nachzahlung","Ausgeglichen")))</f>
        <v/>
      </c>
      <c r="N76" s="7" t="n"/>
    </row>
    <row r="77">
      <c r="A77" s="6" t="n"/>
      <c r="B77" s="7" t="n"/>
      <c r="C77" s="7" t="n"/>
      <c r="D77" s="7" t="n"/>
      <c r="E77" s="6" t="n"/>
      <c r="F77" s="8" t="n"/>
      <c r="G77" s="38">
        <f>IF(A77="","",IFERROR(F77/SUM($F$12:$F$111),0))</f>
        <v/>
      </c>
      <c r="H77" s="36" t="n"/>
      <c r="I77" s="6" t="n"/>
      <c r="J77" s="39">
        <f>IF(A77="","",IFERROR(H77*I77,0))</f>
        <v/>
      </c>
      <c r="K77" s="39">
        <f>IF(A77="","",SUMIF('Kostenarten'!$H$12:$H$111,A77,'Kostenarten'!$G$12:$G$111))</f>
        <v/>
      </c>
      <c r="L77" s="39">
        <f>IF(A77="","",IFERROR(J77-K77,0))</f>
        <v/>
      </c>
      <c r="M77" s="15">
        <f>IF(A77="","",IF(L77&gt;0,"Guthaben",IF(L77&lt;0,"Nachzahlung","Ausgeglichen")))</f>
        <v/>
      </c>
      <c r="N77" s="7" t="n"/>
    </row>
    <row r="78">
      <c r="A78" s="6" t="n"/>
      <c r="B78" s="7" t="n"/>
      <c r="C78" s="7" t="n"/>
      <c r="D78" s="7" t="n"/>
      <c r="E78" s="6" t="n"/>
      <c r="F78" s="8" t="n"/>
      <c r="G78" s="35">
        <f>IF(A78="","",IFERROR(F78/SUM($F$12:$F$111),0))</f>
        <v/>
      </c>
      <c r="H78" s="36" t="n"/>
      <c r="I78" s="6" t="n"/>
      <c r="J78" s="37">
        <f>IF(A78="","",IFERROR(H78*I78,0))</f>
        <v/>
      </c>
      <c r="K78" s="37">
        <f>IF(A78="","",SUMIF('Kostenarten'!$H$12:$H$111,A78,'Kostenarten'!$G$12:$G$111))</f>
        <v/>
      </c>
      <c r="L78" s="37">
        <f>IF(A78="","",IFERROR(J78-K78,0))</f>
        <v/>
      </c>
      <c r="M78" s="12">
        <f>IF(A78="","",IF(L78&gt;0,"Guthaben",IF(L78&lt;0,"Nachzahlung","Ausgeglichen")))</f>
        <v/>
      </c>
      <c r="N78" s="7" t="n"/>
    </row>
    <row r="79">
      <c r="A79" s="6" t="n"/>
      <c r="B79" s="7" t="n"/>
      <c r="C79" s="7" t="n"/>
      <c r="D79" s="7" t="n"/>
      <c r="E79" s="6" t="n"/>
      <c r="F79" s="8" t="n"/>
      <c r="G79" s="38">
        <f>IF(A79="","",IFERROR(F79/SUM($F$12:$F$111),0))</f>
        <v/>
      </c>
      <c r="H79" s="36" t="n"/>
      <c r="I79" s="6" t="n"/>
      <c r="J79" s="39">
        <f>IF(A79="","",IFERROR(H79*I79,0))</f>
        <v/>
      </c>
      <c r="K79" s="39">
        <f>IF(A79="","",SUMIF('Kostenarten'!$H$12:$H$111,A79,'Kostenarten'!$G$12:$G$111))</f>
        <v/>
      </c>
      <c r="L79" s="39">
        <f>IF(A79="","",IFERROR(J79-K79,0))</f>
        <v/>
      </c>
      <c r="M79" s="15">
        <f>IF(A79="","",IF(L79&gt;0,"Guthaben",IF(L79&lt;0,"Nachzahlung","Ausgeglichen")))</f>
        <v/>
      </c>
      <c r="N79" s="7" t="n"/>
    </row>
    <row r="80">
      <c r="A80" s="6" t="n"/>
      <c r="B80" s="7" t="n"/>
      <c r="C80" s="7" t="n"/>
      <c r="D80" s="7" t="n"/>
      <c r="E80" s="6" t="n"/>
      <c r="F80" s="8" t="n"/>
      <c r="G80" s="35">
        <f>IF(A80="","",IFERROR(F80/SUM($F$12:$F$111),0))</f>
        <v/>
      </c>
      <c r="H80" s="36" t="n"/>
      <c r="I80" s="6" t="n"/>
      <c r="J80" s="37">
        <f>IF(A80="","",IFERROR(H80*I80,0))</f>
        <v/>
      </c>
      <c r="K80" s="37">
        <f>IF(A80="","",SUMIF('Kostenarten'!$H$12:$H$111,A80,'Kostenarten'!$G$12:$G$111))</f>
        <v/>
      </c>
      <c r="L80" s="37">
        <f>IF(A80="","",IFERROR(J80-K80,0))</f>
        <v/>
      </c>
      <c r="M80" s="12">
        <f>IF(A80="","",IF(L80&gt;0,"Guthaben",IF(L80&lt;0,"Nachzahlung","Ausgeglichen")))</f>
        <v/>
      </c>
      <c r="N80" s="7" t="n"/>
    </row>
    <row r="81">
      <c r="A81" s="6" t="n"/>
      <c r="B81" s="7" t="n"/>
      <c r="C81" s="7" t="n"/>
      <c r="D81" s="7" t="n"/>
      <c r="E81" s="6" t="n"/>
      <c r="F81" s="8" t="n"/>
      <c r="G81" s="38">
        <f>IF(A81="","",IFERROR(F81/SUM($F$12:$F$111),0))</f>
        <v/>
      </c>
      <c r="H81" s="36" t="n"/>
      <c r="I81" s="6" t="n"/>
      <c r="J81" s="39">
        <f>IF(A81="","",IFERROR(H81*I81,0))</f>
        <v/>
      </c>
      <c r="K81" s="39">
        <f>IF(A81="","",SUMIF('Kostenarten'!$H$12:$H$111,A81,'Kostenarten'!$G$12:$G$111))</f>
        <v/>
      </c>
      <c r="L81" s="39">
        <f>IF(A81="","",IFERROR(J81-K81,0))</f>
        <v/>
      </c>
      <c r="M81" s="15">
        <f>IF(A81="","",IF(L81&gt;0,"Guthaben",IF(L81&lt;0,"Nachzahlung","Ausgeglichen")))</f>
        <v/>
      </c>
      <c r="N81" s="7" t="n"/>
    </row>
    <row r="82">
      <c r="A82" s="6" t="n"/>
      <c r="B82" s="7" t="n"/>
      <c r="C82" s="7" t="n"/>
      <c r="D82" s="7" t="n"/>
      <c r="E82" s="6" t="n"/>
      <c r="F82" s="8" t="n"/>
      <c r="G82" s="35">
        <f>IF(A82="","",IFERROR(F82/SUM($F$12:$F$111),0))</f>
        <v/>
      </c>
      <c r="H82" s="36" t="n"/>
      <c r="I82" s="6" t="n"/>
      <c r="J82" s="37">
        <f>IF(A82="","",IFERROR(H82*I82,0))</f>
        <v/>
      </c>
      <c r="K82" s="37">
        <f>IF(A82="","",SUMIF('Kostenarten'!$H$12:$H$111,A82,'Kostenarten'!$G$12:$G$111))</f>
        <v/>
      </c>
      <c r="L82" s="37">
        <f>IF(A82="","",IFERROR(J82-K82,0))</f>
        <v/>
      </c>
      <c r="M82" s="12">
        <f>IF(A82="","",IF(L82&gt;0,"Guthaben",IF(L82&lt;0,"Nachzahlung","Ausgeglichen")))</f>
        <v/>
      </c>
      <c r="N82" s="7" t="n"/>
    </row>
    <row r="83">
      <c r="A83" s="6" t="n"/>
      <c r="B83" s="7" t="n"/>
      <c r="C83" s="7" t="n"/>
      <c r="D83" s="7" t="n"/>
      <c r="E83" s="6" t="n"/>
      <c r="F83" s="8" t="n"/>
      <c r="G83" s="38">
        <f>IF(A83="","",IFERROR(F83/SUM($F$12:$F$111),0))</f>
        <v/>
      </c>
      <c r="H83" s="36" t="n"/>
      <c r="I83" s="6" t="n"/>
      <c r="J83" s="39">
        <f>IF(A83="","",IFERROR(H83*I83,0))</f>
        <v/>
      </c>
      <c r="K83" s="39">
        <f>IF(A83="","",SUMIF('Kostenarten'!$H$12:$H$111,A83,'Kostenarten'!$G$12:$G$111))</f>
        <v/>
      </c>
      <c r="L83" s="39">
        <f>IF(A83="","",IFERROR(J83-K83,0))</f>
        <v/>
      </c>
      <c r="M83" s="15">
        <f>IF(A83="","",IF(L83&gt;0,"Guthaben",IF(L83&lt;0,"Nachzahlung","Ausgeglichen")))</f>
        <v/>
      </c>
      <c r="N83" s="7" t="n"/>
    </row>
    <row r="84">
      <c r="A84" s="6" t="n"/>
      <c r="B84" s="7" t="n"/>
      <c r="C84" s="7" t="n"/>
      <c r="D84" s="7" t="n"/>
      <c r="E84" s="6" t="n"/>
      <c r="F84" s="8" t="n"/>
      <c r="G84" s="35">
        <f>IF(A84="","",IFERROR(F84/SUM($F$12:$F$111),0))</f>
        <v/>
      </c>
      <c r="H84" s="36" t="n"/>
      <c r="I84" s="6" t="n"/>
      <c r="J84" s="37">
        <f>IF(A84="","",IFERROR(H84*I84,0))</f>
        <v/>
      </c>
      <c r="K84" s="37">
        <f>IF(A84="","",SUMIF('Kostenarten'!$H$12:$H$111,A84,'Kostenarten'!$G$12:$G$111))</f>
        <v/>
      </c>
      <c r="L84" s="37">
        <f>IF(A84="","",IFERROR(J84-K84,0))</f>
        <v/>
      </c>
      <c r="M84" s="12">
        <f>IF(A84="","",IF(L84&gt;0,"Guthaben",IF(L84&lt;0,"Nachzahlung","Ausgeglichen")))</f>
        <v/>
      </c>
      <c r="N84" s="7" t="n"/>
    </row>
    <row r="85">
      <c r="A85" s="6" t="n"/>
      <c r="B85" s="7" t="n"/>
      <c r="C85" s="7" t="n"/>
      <c r="D85" s="7" t="n"/>
      <c r="E85" s="6" t="n"/>
      <c r="F85" s="8" t="n"/>
      <c r="G85" s="38">
        <f>IF(A85="","",IFERROR(F85/SUM($F$12:$F$111),0))</f>
        <v/>
      </c>
      <c r="H85" s="36" t="n"/>
      <c r="I85" s="6" t="n"/>
      <c r="J85" s="39">
        <f>IF(A85="","",IFERROR(H85*I85,0))</f>
        <v/>
      </c>
      <c r="K85" s="39">
        <f>IF(A85="","",SUMIF('Kostenarten'!$H$12:$H$111,A85,'Kostenarten'!$G$12:$G$111))</f>
        <v/>
      </c>
      <c r="L85" s="39">
        <f>IF(A85="","",IFERROR(J85-K85,0))</f>
        <v/>
      </c>
      <c r="M85" s="15">
        <f>IF(A85="","",IF(L85&gt;0,"Guthaben",IF(L85&lt;0,"Nachzahlung","Ausgeglichen")))</f>
        <v/>
      </c>
      <c r="N85" s="7" t="n"/>
    </row>
    <row r="86">
      <c r="A86" s="6" t="n"/>
      <c r="B86" s="7" t="n"/>
      <c r="C86" s="7" t="n"/>
      <c r="D86" s="7" t="n"/>
      <c r="E86" s="6" t="n"/>
      <c r="F86" s="8" t="n"/>
      <c r="G86" s="35">
        <f>IF(A86="","",IFERROR(F86/SUM($F$12:$F$111),0))</f>
        <v/>
      </c>
      <c r="H86" s="36" t="n"/>
      <c r="I86" s="6" t="n"/>
      <c r="J86" s="37">
        <f>IF(A86="","",IFERROR(H86*I86,0))</f>
        <v/>
      </c>
      <c r="K86" s="37">
        <f>IF(A86="","",SUMIF('Kostenarten'!$H$12:$H$111,A86,'Kostenarten'!$G$12:$G$111))</f>
        <v/>
      </c>
      <c r="L86" s="37">
        <f>IF(A86="","",IFERROR(J86-K86,0))</f>
        <v/>
      </c>
      <c r="M86" s="12">
        <f>IF(A86="","",IF(L86&gt;0,"Guthaben",IF(L86&lt;0,"Nachzahlung","Ausgeglichen")))</f>
        <v/>
      </c>
      <c r="N86" s="7" t="n"/>
    </row>
    <row r="87">
      <c r="A87" s="6" t="n"/>
      <c r="B87" s="7" t="n"/>
      <c r="C87" s="7" t="n"/>
      <c r="D87" s="7" t="n"/>
      <c r="E87" s="6" t="n"/>
      <c r="F87" s="8" t="n"/>
      <c r="G87" s="38">
        <f>IF(A87="","",IFERROR(F87/SUM($F$12:$F$111),0))</f>
        <v/>
      </c>
      <c r="H87" s="36" t="n"/>
      <c r="I87" s="6" t="n"/>
      <c r="J87" s="39">
        <f>IF(A87="","",IFERROR(H87*I87,0))</f>
        <v/>
      </c>
      <c r="K87" s="39">
        <f>IF(A87="","",SUMIF('Kostenarten'!$H$12:$H$111,A87,'Kostenarten'!$G$12:$G$111))</f>
        <v/>
      </c>
      <c r="L87" s="39">
        <f>IF(A87="","",IFERROR(J87-K87,0))</f>
        <v/>
      </c>
      <c r="M87" s="15">
        <f>IF(A87="","",IF(L87&gt;0,"Guthaben",IF(L87&lt;0,"Nachzahlung","Ausgeglichen")))</f>
        <v/>
      </c>
      <c r="N87" s="7" t="n"/>
    </row>
    <row r="88">
      <c r="A88" s="6" t="n"/>
      <c r="B88" s="7" t="n"/>
      <c r="C88" s="7" t="n"/>
      <c r="D88" s="7" t="n"/>
      <c r="E88" s="6" t="n"/>
      <c r="F88" s="8" t="n"/>
      <c r="G88" s="35">
        <f>IF(A88="","",IFERROR(F88/SUM($F$12:$F$111),0))</f>
        <v/>
      </c>
      <c r="H88" s="36" t="n"/>
      <c r="I88" s="6" t="n"/>
      <c r="J88" s="37">
        <f>IF(A88="","",IFERROR(H88*I88,0))</f>
        <v/>
      </c>
      <c r="K88" s="37">
        <f>IF(A88="","",SUMIF('Kostenarten'!$H$12:$H$111,A88,'Kostenarten'!$G$12:$G$111))</f>
        <v/>
      </c>
      <c r="L88" s="37">
        <f>IF(A88="","",IFERROR(J88-K88,0))</f>
        <v/>
      </c>
      <c r="M88" s="12">
        <f>IF(A88="","",IF(L88&gt;0,"Guthaben",IF(L88&lt;0,"Nachzahlung","Ausgeglichen")))</f>
        <v/>
      </c>
      <c r="N88" s="7" t="n"/>
    </row>
    <row r="89">
      <c r="A89" s="6" t="n"/>
      <c r="B89" s="7" t="n"/>
      <c r="C89" s="7" t="n"/>
      <c r="D89" s="7" t="n"/>
      <c r="E89" s="6" t="n"/>
      <c r="F89" s="8" t="n"/>
      <c r="G89" s="38">
        <f>IF(A89="","",IFERROR(F89/SUM($F$12:$F$111),0))</f>
        <v/>
      </c>
      <c r="H89" s="36" t="n"/>
      <c r="I89" s="6" t="n"/>
      <c r="J89" s="39">
        <f>IF(A89="","",IFERROR(H89*I89,0))</f>
        <v/>
      </c>
      <c r="K89" s="39">
        <f>IF(A89="","",SUMIF('Kostenarten'!$H$12:$H$111,A89,'Kostenarten'!$G$12:$G$111))</f>
        <v/>
      </c>
      <c r="L89" s="39">
        <f>IF(A89="","",IFERROR(J89-K89,0))</f>
        <v/>
      </c>
      <c r="M89" s="15">
        <f>IF(A89="","",IF(L89&gt;0,"Guthaben",IF(L89&lt;0,"Nachzahlung","Ausgeglichen")))</f>
        <v/>
      </c>
      <c r="N89" s="7" t="n"/>
    </row>
    <row r="90">
      <c r="A90" s="6" t="n"/>
      <c r="B90" s="7" t="n"/>
      <c r="C90" s="7" t="n"/>
      <c r="D90" s="7" t="n"/>
      <c r="E90" s="6" t="n"/>
      <c r="F90" s="8" t="n"/>
      <c r="G90" s="35">
        <f>IF(A90="","",IFERROR(F90/SUM($F$12:$F$111),0))</f>
        <v/>
      </c>
      <c r="H90" s="36" t="n"/>
      <c r="I90" s="6" t="n"/>
      <c r="J90" s="37">
        <f>IF(A90="","",IFERROR(H90*I90,0))</f>
        <v/>
      </c>
      <c r="K90" s="37">
        <f>IF(A90="","",SUMIF('Kostenarten'!$H$12:$H$111,A90,'Kostenarten'!$G$12:$G$111))</f>
        <v/>
      </c>
      <c r="L90" s="37">
        <f>IF(A90="","",IFERROR(J90-K90,0))</f>
        <v/>
      </c>
      <c r="M90" s="12">
        <f>IF(A90="","",IF(L90&gt;0,"Guthaben",IF(L90&lt;0,"Nachzahlung","Ausgeglichen")))</f>
        <v/>
      </c>
      <c r="N90" s="7" t="n"/>
    </row>
    <row r="91">
      <c r="A91" s="6" t="n"/>
      <c r="B91" s="7" t="n"/>
      <c r="C91" s="7" t="n"/>
      <c r="D91" s="7" t="n"/>
      <c r="E91" s="6" t="n"/>
      <c r="F91" s="8" t="n"/>
      <c r="G91" s="38">
        <f>IF(A91="","",IFERROR(F91/SUM($F$12:$F$111),0))</f>
        <v/>
      </c>
      <c r="H91" s="36" t="n"/>
      <c r="I91" s="6" t="n"/>
      <c r="J91" s="39">
        <f>IF(A91="","",IFERROR(H91*I91,0))</f>
        <v/>
      </c>
      <c r="K91" s="39">
        <f>IF(A91="","",SUMIF('Kostenarten'!$H$12:$H$111,A91,'Kostenarten'!$G$12:$G$111))</f>
        <v/>
      </c>
      <c r="L91" s="39">
        <f>IF(A91="","",IFERROR(J91-K91,0))</f>
        <v/>
      </c>
      <c r="M91" s="15">
        <f>IF(A91="","",IF(L91&gt;0,"Guthaben",IF(L91&lt;0,"Nachzahlung","Ausgeglichen")))</f>
        <v/>
      </c>
      <c r="N91" s="7" t="n"/>
    </row>
    <row r="92">
      <c r="A92" s="6" t="n"/>
      <c r="B92" s="7" t="n"/>
      <c r="C92" s="7" t="n"/>
      <c r="D92" s="7" t="n"/>
      <c r="E92" s="6" t="n"/>
      <c r="F92" s="8" t="n"/>
      <c r="G92" s="35">
        <f>IF(A92="","",IFERROR(F92/SUM($F$12:$F$111),0))</f>
        <v/>
      </c>
      <c r="H92" s="36" t="n"/>
      <c r="I92" s="6" t="n"/>
      <c r="J92" s="37">
        <f>IF(A92="","",IFERROR(H92*I92,0))</f>
        <v/>
      </c>
      <c r="K92" s="37">
        <f>IF(A92="","",SUMIF('Kostenarten'!$H$12:$H$111,A92,'Kostenarten'!$G$12:$G$111))</f>
        <v/>
      </c>
      <c r="L92" s="37">
        <f>IF(A92="","",IFERROR(J92-K92,0))</f>
        <v/>
      </c>
      <c r="M92" s="12">
        <f>IF(A92="","",IF(L92&gt;0,"Guthaben",IF(L92&lt;0,"Nachzahlung","Ausgeglichen")))</f>
        <v/>
      </c>
      <c r="N92" s="7" t="n"/>
    </row>
    <row r="93">
      <c r="A93" s="6" t="n"/>
      <c r="B93" s="7" t="n"/>
      <c r="C93" s="7" t="n"/>
      <c r="D93" s="7" t="n"/>
      <c r="E93" s="6" t="n"/>
      <c r="F93" s="8" t="n"/>
      <c r="G93" s="38">
        <f>IF(A93="","",IFERROR(F93/SUM($F$12:$F$111),0))</f>
        <v/>
      </c>
      <c r="H93" s="36" t="n"/>
      <c r="I93" s="6" t="n"/>
      <c r="J93" s="39">
        <f>IF(A93="","",IFERROR(H93*I93,0))</f>
        <v/>
      </c>
      <c r="K93" s="39">
        <f>IF(A93="","",SUMIF('Kostenarten'!$H$12:$H$111,A93,'Kostenarten'!$G$12:$G$111))</f>
        <v/>
      </c>
      <c r="L93" s="39">
        <f>IF(A93="","",IFERROR(J93-K93,0))</f>
        <v/>
      </c>
      <c r="M93" s="15">
        <f>IF(A93="","",IF(L93&gt;0,"Guthaben",IF(L93&lt;0,"Nachzahlung","Ausgeglichen")))</f>
        <v/>
      </c>
      <c r="N93" s="7" t="n"/>
    </row>
    <row r="94">
      <c r="A94" s="6" t="n"/>
      <c r="B94" s="7" t="n"/>
      <c r="C94" s="7" t="n"/>
      <c r="D94" s="7" t="n"/>
      <c r="E94" s="6" t="n"/>
      <c r="F94" s="8" t="n"/>
      <c r="G94" s="35">
        <f>IF(A94="","",IFERROR(F94/SUM($F$12:$F$111),0))</f>
        <v/>
      </c>
      <c r="H94" s="36" t="n"/>
      <c r="I94" s="6" t="n"/>
      <c r="J94" s="37">
        <f>IF(A94="","",IFERROR(H94*I94,0))</f>
        <v/>
      </c>
      <c r="K94" s="37">
        <f>IF(A94="","",SUMIF('Kostenarten'!$H$12:$H$111,A94,'Kostenarten'!$G$12:$G$111))</f>
        <v/>
      </c>
      <c r="L94" s="37">
        <f>IF(A94="","",IFERROR(J94-K94,0))</f>
        <v/>
      </c>
      <c r="M94" s="12">
        <f>IF(A94="","",IF(L94&gt;0,"Guthaben",IF(L94&lt;0,"Nachzahlung","Ausgeglichen")))</f>
        <v/>
      </c>
      <c r="N94" s="7" t="n"/>
    </row>
    <row r="95">
      <c r="A95" s="6" t="n"/>
      <c r="B95" s="7" t="n"/>
      <c r="C95" s="7" t="n"/>
      <c r="D95" s="7" t="n"/>
      <c r="E95" s="6" t="n"/>
      <c r="F95" s="8" t="n"/>
      <c r="G95" s="38">
        <f>IF(A95="","",IFERROR(F95/SUM($F$12:$F$111),0))</f>
        <v/>
      </c>
      <c r="H95" s="36" t="n"/>
      <c r="I95" s="6" t="n"/>
      <c r="J95" s="39">
        <f>IF(A95="","",IFERROR(H95*I95,0))</f>
        <v/>
      </c>
      <c r="K95" s="39">
        <f>IF(A95="","",SUMIF('Kostenarten'!$H$12:$H$111,A95,'Kostenarten'!$G$12:$G$111))</f>
        <v/>
      </c>
      <c r="L95" s="39">
        <f>IF(A95="","",IFERROR(J95-K95,0))</f>
        <v/>
      </c>
      <c r="M95" s="15">
        <f>IF(A95="","",IF(L95&gt;0,"Guthaben",IF(L95&lt;0,"Nachzahlung","Ausgeglichen")))</f>
        <v/>
      </c>
      <c r="N95" s="7" t="n"/>
    </row>
    <row r="96">
      <c r="A96" s="6" t="n"/>
      <c r="B96" s="7" t="n"/>
      <c r="C96" s="7" t="n"/>
      <c r="D96" s="7" t="n"/>
      <c r="E96" s="6" t="n"/>
      <c r="F96" s="8" t="n"/>
      <c r="G96" s="35">
        <f>IF(A96="","",IFERROR(F96/SUM($F$12:$F$111),0))</f>
        <v/>
      </c>
      <c r="H96" s="36" t="n"/>
      <c r="I96" s="6" t="n"/>
      <c r="J96" s="37">
        <f>IF(A96="","",IFERROR(H96*I96,0))</f>
        <v/>
      </c>
      <c r="K96" s="37">
        <f>IF(A96="","",SUMIF('Kostenarten'!$H$12:$H$111,A96,'Kostenarten'!$G$12:$G$111))</f>
        <v/>
      </c>
      <c r="L96" s="37">
        <f>IF(A96="","",IFERROR(J96-K96,0))</f>
        <v/>
      </c>
      <c r="M96" s="12">
        <f>IF(A96="","",IF(L96&gt;0,"Guthaben",IF(L96&lt;0,"Nachzahlung","Ausgeglichen")))</f>
        <v/>
      </c>
      <c r="N96" s="7" t="n"/>
    </row>
    <row r="97">
      <c r="A97" s="6" t="n"/>
      <c r="B97" s="7" t="n"/>
      <c r="C97" s="7" t="n"/>
      <c r="D97" s="7" t="n"/>
      <c r="E97" s="6" t="n"/>
      <c r="F97" s="8" t="n"/>
      <c r="G97" s="38">
        <f>IF(A97="","",IFERROR(F97/SUM($F$12:$F$111),0))</f>
        <v/>
      </c>
      <c r="H97" s="36" t="n"/>
      <c r="I97" s="6" t="n"/>
      <c r="J97" s="39">
        <f>IF(A97="","",IFERROR(H97*I97,0))</f>
        <v/>
      </c>
      <c r="K97" s="39">
        <f>IF(A97="","",SUMIF('Kostenarten'!$H$12:$H$111,A97,'Kostenarten'!$G$12:$G$111))</f>
        <v/>
      </c>
      <c r="L97" s="39">
        <f>IF(A97="","",IFERROR(J97-K97,0))</f>
        <v/>
      </c>
      <c r="M97" s="15">
        <f>IF(A97="","",IF(L97&gt;0,"Guthaben",IF(L97&lt;0,"Nachzahlung","Ausgeglichen")))</f>
        <v/>
      </c>
      <c r="N97" s="7" t="n"/>
    </row>
    <row r="98">
      <c r="A98" s="6" t="n"/>
      <c r="B98" s="7" t="n"/>
      <c r="C98" s="7" t="n"/>
      <c r="D98" s="7" t="n"/>
      <c r="E98" s="6" t="n"/>
      <c r="F98" s="8" t="n"/>
      <c r="G98" s="35">
        <f>IF(A98="","",IFERROR(F98/SUM($F$12:$F$111),0))</f>
        <v/>
      </c>
      <c r="H98" s="36" t="n"/>
      <c r="I98" s="6" t="n"/>
      <c r="J98" s="37">
        <f>IF(A98="","",IFERROR(H98*I98,0))</f>
        <v/>
      </c>
      <c r="K98" s="37">
        <f>IF(A98="","",SUMIF('Kostenarten'!$H$12:$H$111,A98,'Kostenarten'!$G$12:$G$111))</f>
        <v/>
      </c>
      <c r="L98" s="37">
        <f>IF(A98="","",IFERROR(J98-K98,0))</f>
        <v/>
      </c>
      <c r="M98" s="12">
        <f>IF(A98="","",IF(L98&gt;0,"Guthaben",IF(L98&lt;0,"Nachzahlung","Ausgeglichen")))</f>
        <v/>
      </c>
      <c r="N98" s="7" t="n"/>
    </row>
    <row r="99">
      <c r="A99" s="6" t="n"/>
      <c r="B99" s="7" t="n"/>
      <c r="C99" s="7" t="n"/>
      <c r="D99" s="7" t="n"/>
      <c r="E99" s="6" t="n"/>
      <c r="F99" s="8" t="n"/>
      <c r="G99" s="38">
        <f>IF(A99="","",IFERROR(F99/SUM($F$12:$F$111),0))</f>
        <v/>
      </c>
      <c r="H99" s="36" t="n"/>
      <c r="I99" s="6" t="n"/>
      <c r="J99" s="39">
        <f>IF(A99="","",IFERROR(H99*I99,0))</f>
        <v/>
      </c>
      <c r="K99" s="39">
        <f>IF(A99="","",SUMIF('Kostenarten'!$H$12:$H$111,A99,'Kostenarten'!$G$12:$G$111))</f>
        <v/>
      </c>
      <c r="L99" s="39">
        <f>IF(A99="","",IFERROR(J99-K99,0))</f>
        <v/>
      </c>
      <c r="M99" s="15">
        <f>IF(A99="","",IF(L99&gt;0,"Guthaben",IF(L99&lt;0,"Nachzahlung","Ausgeglichen")))</f>
        <v/>
      </c>
      <c r="N99" s="7" t="n"/>
    </row>
    <row r="100">
      <c r="A100" s="6" t="n"/>
      <c r="B100" s="7" t="n"/>
      <c r="C100" s="7" t="n"/>
      <c r="D100" s="7" t="n"/>
      <c r="E100" s="6" t="n"/>
      <c r="F100" s="8" t="n"/>
      <c r="G100" s="35">
        <f>IF(A100="","",IFERROR(F100/SUM($F$12:$F$111),0))</f>
        <v/>
      </c>
      <c r="H100" s="36" t="n"/>
      <c r="I100" s="6" t="n"/>
      <c r="J100" s="37">
        <f>IF(A100="","",IFERROR(H100*I100,0))</f>
        <v/>
      </c>
      <c r="K100" s="37">
        <f>IF(A100="","",SUMIF('Kostenarten'!$H$12:$H$111,A100,'Kostenarten'!$G$12:$G$111))</f>
        <v/>
      </c>
      <c r="L100" s="37">
        <f>IF(A100="","",IFERROR(J100-K100,0))</f>
        <v/>
      </c>
      <c r="M100" s="12">
        <f>IF(A100="","",IF(L100&gt;0,"Guthaben",IF(L100&lt;0,"Nachzahlung","Ausgeglichen")))</f>
        <v/>
      </c>
      <c r="N100" s="7" t="n"/>
    </row>
    <row r="101">
      <c r="A101" s="6" t="n"/>
      <c r="B101" s="7" t="n"/>
      <c r="C101" s="7" t="n"/>
      <c r="D101" s="7" t="n"/>
      <c r="E101" s="6" t="n"/>
      <c r="F101" s="8" t="n"/>
      <c r="G101" s="38">
        <f>IF(A101="","",IFERROR(F101/SUM($F$12:$F$111),0))</f>
        <v/>
      </c>
      <c r="H101" s="36" t="n"/>
      <c r="I101" s="6" t="n"/>
      <c r="J101" s="39">
        <f>IF(A101="","",IFERROR(H101*I101,0))</f>
        <v/>
      </c>
      <c r="K101" s="39">
        <f>IF(A101="","",SUMIF('Kostenarten'!$H$12:$H$111,A101,'Kostenarten'!$G$12:$G$111))</f>
        <v/>
      </c>
      <c r="L101" s="39">
        <f>IF(A101="","",IFERROR(J101-K101,0))</f>
        <v/>
      </c>
      <c r="M101" s="15">
        <f>IF(A101="","",IF(L101&gt;0,"Guthaben",IF(L101&lt;0,"Nachzahlung","Ausgeglichen")))</f>
        <v/>
      </c>
      <c r="N101" s="7" t="n"/>
    </row>
    <row r="102">
      <c r="A102" s="6" t="n"/>
      <c r="B102" s="7" t="n"/>
      <c r="C102" s="7" t="n"/>
      <c r="D102" s="7" t="n"/>
      <c r="E102" s="6" t="n"/>
      <c r="F102" s="8" t="n"/>
      <c r="G102" s="35">
        <f>IF(A102="","",IFERROR(F102/SUM($F$12:$F$111),0))</f>
        <v/>
      </c>
      <c r="H102" s="36" t="n"/>
      <c r="I102" s="6" t="n"/>
      <c r="J102" s="37">
        <f>IF(A102="","",IFERROR(H102*I102,0))</f>
        <v/>
      </c>
      <c r="K102" s="37">
        <f>IF(A102="","",SUMIF('Kostenarten'!$H$12:$H$111,A102,'Kostenarten'!$G$12:$G$111))</f>
        <v/>
      </c>
      <c r="L102" s="37">
        <f>IF(A102="","",IFERROR(J102-K102,0))</f>
        <v/>
      </c>
      <c r="M102" s="12">
        <f>IF(A102="","",IF(L102&gt;0,"Guthaben",IF(L102&lt;0,"Nachzahlung","Ausgeglichen")))</f>
        <v/>
      </c>
      <c r="N102" s="7" t="n"/>
    </row>
    <row r="103">
      <c r="A103" s="6" t="n"/>
      <c r="B103" s="7" t="n"/>
      <c r="C103" s="7" t="n"/>
      <c r="D103" s="7" t="n"/>
      <c r="E103" s="6" t="n"/>
      <c r="F103" s="8" t="n"/>
      <c r="G103" s="38">
        <f>IF(A103="","",IFERROR(F103/SUM($F$12:$F$111),0))</f>
        <v/>
      </c>
      <c r="H103" s="36" t="n"/>
      <c r="I103" s="6" t="n"/>
      <c r="J103" s="39">
        <f>IF(A103="","",IFERROR(H103*I103,0))</f>
        <v/>
      </c>
      <c r="K103" s="39">
        <f>IF(A103="","",SUMIF('Kostenarten'!$H$12:$H$111,A103,'Kostenarten'!$G$12:$G$111))</f>
        <v/>
      </c>
      <c r="L103" s="39">
        <f>IF(A103="","",IFERROR(J103-K103,0))</f>
        <v/>
      </c>
      <c r="M103" s="15">
        <f>IF(A103="","",IF(L103&gt;0,"Guthaben",IF(L103&lt;0,"Nachzahlung","Ausgeglichen")))</f>
        <v/>
      </c>
      <c r="N103" s="7" t="n"/>
    </row>
    <row r="104">
      <c r="A104" s="6" t="n"/>
      <c r="B104" s="7" t="n"/>
      <c r="C104" s="7" t="n"/>
      <c r="D104" s="7" t="n"/>
      <c r="E104" s="6" t="n"/>
      <c r="F104" s="8" t="n"/>
      <c r="G104" s="35">
        <f>IF(A104="","",IFERROR(F104/SUM($F$12:$F$111),0))</f>
        <v/>
      </c>
      <c r="H104" s="36" t="n"/>
      <c r="I104" s="6" t="n"/>
      <c r="J104" s="37">
        <f>IF(A104="","",IFERROR(H104*I104,0))</f>
        <v/>
      </c>
      <c r="K104" s="37">
        <f>IF(A104="","",SUMIF('Kostenarten'!$H$12:$H$111,A104,'Kostenarten'!$G$12:$G$111))</f>
        <v/>
      </c>
      <c r="L104" s="37">
        <f>IF(A104="","",IFERROR(J104-K104,0))</f>
        <v/>
      </c>
      <c r="M104" s="12">
        <f>IF(A104="","",IF(L104&gt;0,"Guthaben",IF(L104&lt;0,"Nachzahlung","Ausgeglichen")))</f>
        <v/>
      </c>
      <c r="N104" s="7" t="n"/>
    </row>
    <row r="105">
      <c r="A105" s="6" t="n"/>
      <c r="B105" s="7" t="n"/>
      <c r="C105" s="7" t="n"/>
      <c r="D105" s="7" t="n"/>
      <c r="E105" s="6" t="n"/>
      <c r="F105" s="8" t="n"/>
      <c r="G105" s="38">
        <f>IF(A105="","",IFERROR(F105/SUM($F$12:$F$111),0))</f>
        <v/>
      </c>
      <c r="H105" s="36" t="n"/>
      <c r="I105" s="6" t="n"/>
      <c r="J105" s="39">
        <f>IF(A105="","",IFERROR(H105*I105,0))</f>
        <v/>
      </c>
      <c r="K105" s="39">
        <f>IF(A105="","",SUMIF('Kostenarten'!$H$12:$H$111,A105,'Kostenarten'!$G$12:$G$111))</f>
        <v/>
      </c>
      <c r="L105" s="39">
        <f>IF(A105="","",IFERROR(J105-K105,0))</f>
        <v/>
      </c>
      <c r="M105" s="15">
        <f>IF(A105="","",IF(L105&gt;0,"Guthaben",IF(L105&lt;0,"Nachzahlung","Ausgeglichen")))</f>
        <v/>
      </c>
      <c r="N105" s="7" t="n"/>
    </row>
    <row r="106">
      <c r="A106" s="6" t="n"/>
      <c r="B106" s="7" t="n"/>
      <c r="C106" s="7" t="n"/>
      <c r="D106" s="7" t="n"/>
      <c r="E106" s="6" t="n"/>
      <c r="F106" s="8" t="n"/>
      <c r="G106" s="35">
        <f>IF(A106="","",IFERROR(F106/SUM($F$12:$F$111),0))</f>
        <v/>
      </c>
      <c r="H106" s="36" t="n"/>
      <c r="I106" s="6" t="n"/>
      <c r="J106" s="37">
        <f>IF(A106="","",IFERROR(H106*I106,0))</f>
        <v/>
      </c>
      <c r="K106" s="37">
        <f>IF(A106="","",SUMIF('Kostenarten'!$H$12:$H$111,A106,'Kostenarten'!$G$12:$G$111))</f>
        <v/>
      </c>
      <c r="L106" s="37">
        <f>IF(A106="","",IFERROR(J106-K106,0))</f>
        <v/>
      </c>
      <c r="M106" s="12">
        <f>IF(A106="","",IF(L106&gt;0,"Guthaben",IF(L106&lt;0,"Nachzahlung","Ausgeglichen")))</f>
        <v/>
      </c>
      <c r="N106" s="7" t="n"/>
    </row>
    <row r="107">
      <c r="A107" s="6" t="n"/>
      <c r="B107" s="7" t="n"/>
      <c r="C107" s="7" t="n"/>
      <c r="D107" s="7" t="n"/>
      <c r="E107" s="6" t="n"/>
      <c r="F107" s="8" t="n"/>
      <c r="G107" s="38">
        <f>IF(A107="","",IFERROR(F107/SUM($F$12:$F$111),0))</f>
        <v/>
      </c>
      <c r="H107" s="36" t="n"/>
      <c r="I107" s="6" t="n"/>
      <c r="J107" s="39">
        <f>IF(A107="","",IFERROR(H107*I107,0))</f>
        <v/>
      </c>
      <c r="K107" s="39">
        <f>IF(A107="","",SUMIF('Kostenarten'!$H$12:$H$111,A107,'Kostenarten'!$G$12:$G$111))</f>
        <v/>
      </c>
      <c r="L107" s="39">
        <f>IF(A107="","",IFERROR(J107-K107,0))</f>
        <v/>
      </c>
      <c r="M107" s="15">
        <f>IF(A107="","",IF(L107&gt;0,"Guthaben",IF(L107&lt;0,"Nachzahlung","Ausgeglichen")))</f>
        <v/>
      </c>
      <c r="N107" s="7" t="n"/>
    </row>
    <row r="108">
      <c r="A108" s="6" t="n"/>
      <c r="B108" s="7" t="n"/>
      <c r="C108" s="7" t="n"/>
      <c r="D108" s="7" t="n"/>
      <c r="E108" s="6" t="n"/>
      <c r="F108" s="8" t="n"/>
      <c r="G108" s="35">
        <f>IF(A108="","",IFERROR(F108/SUM($F$12:$F$111),0))</f>
        <v/>
      </c>
      <c r="H108" s="36" t="n"/>
      <c r="I108" s="6" t="n"/>
      <c r="J108" s="37">
        <f>IF(A108="","",IFERROR(H108*I108,0))</f>
        <v/>
      </c>
      <c r="K108" s="37">
        <f>IF(A108="","",SUMIF('Kostenarten'!$H$12:$H$111,A108,'Kostenarten'!$G$12:$G$111))</f>
        <v/>
      </c>
      <c r="L108" s="37">
        <f>IF(A108="","",IFERROR(J108-K108,0))</f>
        <v/>
      </c>
      <c r="M108" s="12">
        <f>IF(A108="","",IF(L108&gt;0,"Guthaben",IF(L108&lt;0,"Nachzahlung","Ausgeglichen")))</f>
        <v/>
      </c>
      <c r="N108" s="7" t="n"/>
    </row>
    <row r="109">
      <c r="A109" s="6" t="n"/>
      <c r="B109" s="7" t="n"/>
      <c r="C109" s="7" t="n"/>
      <c r="D109" s="7" t="n"/>
      <c r="E109" s="6" t="n"/>
      <c r="F109" s="8" t="n"/>
      <c r="G109" s="38">
        <f>IF(A109="","",IFERROR(F109/SUM($F$12:$F$111),0))</f>
        <v/>
      </c>
      <c r="H109" s="36" t="n"/>
      <c r="I109" s="6" t="n"/>
      <c r="J109" s="39">
        <f>IF(A109="","",IFERROR(H109*I109,0))</f>
        <v/>
      </c>
      <c r="K109" s="39">
        <f>IF(A109="","",SUMIF('Kostenarten'!$H$12:$H$111,A109,'Kostenarten'!$G$12:$G$111))</f>
        <v/>
      </c>
      <c r="L109" s="39">
        <f>IF(A109="","",IFERROR(J109-K109,0))</f>
        <v/>
      </c>
      <c r="M109" s="15">
        <f>IF(A109="","",IF(L109&gt;0,"Guthaben",IF(L109&lt;0,"Nachzahlung","Ausgeglichen")))</f>
        <v/>
      </c>
      <c r="N109" s="7" t="n"/>
    </row>
    <row r="110">
      <c r="A110" s="6" t="n"/>
      <c r="B110" s="7" t="n"/>
      <c r="C110" s="7" t="n"/>
      <c r="D110" s="7" t="n"/>
      <c r="E110" s="6" t="n"/>
      <c r="F110" s="8" t="n"/>
      <c r="G110" s="35">
        <f>IF(A110="","",IFERROR(F110/SUM($F$12:$F$111),0))</f>
        <v/>
      </c>
      <c r="H110" s="36" t="n"/>
      <c r="I110" s="6" t="n"/>
      <c r="J110" s="37">
        <f>IF(A110="","",IFERROR(H110*I110,0))</f>
        <v/>
      </c>
      <c r="K110" s="37">
        <f>IF(A110="","",SUMIF('Kostenarten'!$H$12:$H$111,A110,'Kostenarten'!$G$12:$G$111))</f>
        <v/>
      </c>
      <c r="L110" s="37">
        <f>IF(A110="","",IFERROR(J110-K110,0))</f>
        <v/>
      </c>
      <c r="M110" s="12">
        <f>IF(A110="","",IF(L110&gt;0,"Guthaben",IF(L110&lt;0,"Nachzahlung","Ausgeglichen")))</f>
        <v/>
      </c>
      <c r="N110" s="7" t="n"/>
    </row>
    <row r="111">
      <c r="A111" s="6" t="n"/>
      <c r="B111" s="7" t="n"/>
      <c r="C111" s="7" t="n"/>
      <c r="D111" s="7" t="n"/>
      <c r="E111" s="6" t="n"/>
      <c r="F111" s="8" t="n"/>
      <c r="G111" s="38">
        <f>IF(A111="","",IFERROR(F111/SUM($F$12:$F$111),0))</f>
        <v/>
      </c>
      <c r="H111" s="36" t="n"/>
      <c r="I111" s="6" t="n"/>
      <c r="J111" s="39">
        <f>IF(A111="","",IFERROR(H111*I111,0))</f>
        <v/>
      </c>
      <c r="K111" s="39">
        <f>IF(A111="","",SUMIF('Kostenarten'!$H$12:$H$111,A111,'Kostenarten'!$G$12:$G$111))</f>
        <v/>
      </c>
      <c r="L111" s="39">
        <f>IF(A111="","",IFERROR(J111-K111,0))</f>
        <v/>
      </c>
      <c r="M111" s="15">
        <f>IF(A111="","",IF(L111&gt;0,"Guthaben",IF(L111&lt;0,"Nachzahlung","Ausgeglichen")))</f>
        <v/>
      </c>
      <c r="N111" s="7" t="n"/>
    </row>
    <row r="112">
      <c r="A112" s="16" t="inlineStr">
        <is>
          <t>Total</t>
        </is>
      </c>
      <c r="B112" s="17" t="n"/>
      <c r="C112" s="17" t="n"/>
      <c r="D112" s="17" t="n"/>
      <c r="E112" s="17" t="n"/>
      <c r="F112" s="18">
        <f>SUM(F12:F111)</f>
        <v/>
      </c>
      <c r="G112" s="40">
        <f>SUM(G12:G111)</f>
        <v/>
      </c>
      <c r="H112" s="17" t="n"/>
      <c r="I112" s="17" t="n"/>
      <c r="J112" s="41">
        <f>SUM(J12:J111)</f>
        <v/>
      </c>
      <c r="K112" s="41">
        <f>SUM(K12:K111)</f>
        <v/>
      </c>
      <c r="L112" s="41">
        <f>SUM(L12:L111)</f>
        <v/>
      </c>
      <c r="M112" s="17" t="n"/>
      <c r="N112" s="17" t="n"/>
    </row>
    <row r="113"/>
    <row r="114">
      <c r="A114" s="21" t="inlineStr">
        <is>
          <t>Kontrolle Verteilschlüssel</t>
        </is>
      </c>
      <c r="B114" s="42">
        <f>SUM(G12:G111)</f>
        <v/>
      </c>
    </row>
    <row r="115">
      <c r="A115" s="21" t="inlineStr">
        <is>
          <t>Durchschnittliche Nebenkosten pro m²</t>
        </is>
      </c>
      <c r="B115" s="43">
        <f>IFERROR(AVERAGE(K12:K111)/AVERAGE(F12:F111),0)</f>
        <v/>
      </c>
    </row>
    <row r="116">
      <c r="A116" s="21" t="inlineStr">
        <is>
          <t>Anzahl Guthabenfälle</t>
        </is>
      </c>
      <c r="B116" s="24">
        <f>COUNTIF(M12:M111,"Guthaben")</f>
        <v/>
      </c>
    </row>
  </sheetData>
  <autoFilter ref="A11:N111"/>
  <mergeCells count="1">
    <mergeCell ref="A1:N1"/>
  </mergeCells>
  <conditionalFormatting sqref="M12:M111">
    <cfRule type="expression" priority="1" dxfId="0">
      <formula>M12="Guthaben"</formula>
    </cfRule>
    <cfRule type="expression" priority="2" dxfId="1">
      <formula>M12="Nachzahlung"</formula>
    </cfRule>
  </conditionalFormatting>
  <dataValidations count="4">
    <dataValidation sqref="E12:E111" showErrorMessage="1" showInputMessage="1" allowBlank="1" type="list">
      <formula1>"ZH,BE,GE,BS,VD,LU,SG,TI,AG,BL,FR,SO,GR,TG,VS"</formula1>
    </dataValidation>
    <dataValidation sqref="F12:F111" showErrorMessage="1" showInputMessage="1" allowBlank="1" type="decimal" operator="greaterThanOrEqual">
      <formula1>0</formula1>
    </dataValidation>
    <dataValidation sqref="H12:H111" showErrorMessage="1" showInputMessage="1" allowBlank="1" type="decimal" operator="greaterThanOrEqual">
      <formula1>0</formula1>
    </dataValidation>
    <dataValidation sqref="I12:I111" showErrorMessage="1" showInputMessage="1" allowBlank="1" type="whole" operator="between">
      <formula1>1</formula1>
      <formula2>120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12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34" customWidth="1" min="3" max="3"/>
    <col width="14" customWidth="1" min="4" max="4"/>
    <col width="24" customWidth="1" min="5" max="5"/>
    <col width="25" customWidth="1" min="6" max="6"/>
    <col width="25" customWidth="1" min="7" max="7"/>
    <col width="13" customWidth="1" min="8" max="8"/>
    <col width="20" customWidth="1" min="9" max="9"/>
    <col width="20" customWidth="1" min="10" max="10"/>
    <col width="34" customWidth="1" min="11" max="11"/>
    <col width="24" customWidth="1" min="14" max="14"/>
    <col width="14" customWidth="1" min="15" max="15"/>
    <col width="22" customWidth="1" min="16" max="16"/>
  </cols>
  <sheetData>
    <row r="1" ht="28" customHeight="1">
      <c r="A1" s="1" t="inlineStr">
        <is>
          <t>Effektive Nebenkosten und Objektzuteilung</t>
        </is>
      </c>
    </row>
    <row r="2"/>
    <row r="3">
      <c r="A3" s="21" t="inlineStr">
        <is>
          <t>Hinweis</t>
        </is>
      </c>
      <c r="B3" s="3" t="inlineStr">
        <is>
          <t>Nur belegte und gemäss Mietvertrag umlagefähige Kosten erfassen.</t>
        </is>
      </c>
    </row>
    <row r="4"/>
    <row r="5"/>
    <row r="6"/>
    <row r="7"/>
    <row r="8"/>
    <row r="9"/>
    <row r="10"/>
    <row r="11">
      <c r="A11" s="5" t="inlineStr">
        <is>
          <t>Kosten-Nr.</t>
        </is>
      </c>
      <c r="B11" s="5" t="inlineStr">
        <is>
          <t>Kostenart</t>
        </is>
      </c>
      <c r="C11" s="5" t="inlineStr">
        <is>
          <t>Lieferant / Beleg</t>
        </is>
      </c>
      <c r="D11" s="5" t="inlineStr">
        <is>
          <t>Belegdatum</t>
        </is>
      </c>
      <c r="E11" s="5" t="inlineStr">
        <is>
          <t>Abrechnungsperiode</t>
        </is>
      </c>
      <c r="F11" s="5" t="inlineStr">
        <is>
          <t>Gesamtkosten exkl. MWST CHF</t>
        </is>
      </c>
      <c r="G11" s="5" t="inlineStr">
        <is>
          <t>Gesamtkosten inkl. MWST CHF</t>
        </is>
      </c>
      <c r="H11" s="5" t="inlineStr">
        <is>
          <t>Objekt-Nr.</t>
        </is>
      </c>
      <c r="I11" s="5" t="inlineStr">
        <is>
          <t>Verteilschlüssel</t>
        </is>
      </c>
      <c r="J11" s="5" t="inlineStr">
        <is>
          <t>Anteil Objekt CHF</t>
        </is>
      </c>
      <c r="K11" s="5" t="inlineStr">
        <is>
          <t>Kommentar</t>
        </is>
      </c>
      <c r="N11" s="5" t="inlineStr">
        <is>
          <t>Kostenart</t>
        </is>
      </c>
      <c r="O11" s="5" t="inlineStr">
        <is>
          <t>MWST-Satz</t>
        </is>
      </c>
      <c r="P11" s="5" t="inlineStr">
        <is>
          <t>Standardschlüssel</t>
        </is>
      </c>
    </row>
    <row r="12">
      <c r="A12" s="6" t="inlineStr">
        <is>
          <t>K-2026-001</t>
        </is>
      </c>
      <c r="B12" s="7" t="inlineStr">
        <is>
          <t>Heizung / Energie</t>
        </is>
      </c>
      <c r="C12" s="7" t="inlineStr">
        <is>
          <t>Energie Zürich AG / HZ-2026-014</t>
        </is>
      </c>
      <c r="D12" s="44" t="n">
        <v>46037</v>
      </c>
      <c r="E12" s="7" t="inlineStr">
        <is>
          <t>01.01.2026 - 31.12.2026</t>
        </is>
      </c>
      <c r="F12" s="36" t="n">
        <v>4200</v>
      </c>
      <c r="G12" s="37">
        <f>IF(A12="","",IFERROR(F12*(1+IFERROR(VLOOKUP(B12,$N$12:$O$21,2,FALSE),0)),0))</f>
        <v/>
      </c>
      <c r="H12" s="6" t="inlineStr">
        <is>
          <t>101</t>
        </is>
      </c>
      <c r="I12" s="26">
        <f>IF(A12="","",IFERROR(VLOOKUP(B12,$N$12:$P$21,3,FALSE),""))</f>
        <v/>
      </c>
      <c r="J12" s="37">
        <f>IF(A12="","",IFERROR(G12*VLOOKUP(H12,'Abrechnung'!$A$12:$G$111,7,FALSE),0))</f>
        <v/>
      </c>
      <c r="K12" s="7" t="inlineStr">
        <is>
          <t>Jahresverbrauch Heizung</t>
        </is>
      </c>
      <c r="N12" s="26" t="inlineStr">
        <is>
          <t>Heizung / Energie</t>
        </is>
      </c>
      <c r="O12" s="35" t="n">
        <v>0.081</v>
      </c>
      <c r="P12" s="26" t="inlineStr">
        <is>
          <t>Wohnfläche</t>
        </is>
      </c>
    </row>
    <row r="13">
      <c r="A13" s="6" t="inlineStr">
        <is>
          <t>K-2026-002</t>
        </is>
      </c>
      <c r="B13" s="7" t="inlineStr">
        <is>
          <t>Warmwasser</t>
        </is>
      </c>
      <c r="C13" s="7" t="inlineStr">
        <is>
          <t>ThermoService AG / WW-2026-028</t>
        </is>
      </c>
      <c r="D13" s="44" t="n">
        <v>46081</v>
      </c>
      <c r="E13" s="7" t="inlineStr">
        <is>
          <t>01.01.2026 - 31.12.2026</t>
        </is>
      </c>
      <c r="F13" s="36" t="n">
        <v>1250</v>
      </c>
      <c r="G13" s="39">
        <f>IF(A13="","",IFERROR(F13*(1+IFERROR(VLOOKUP(B13,$N$12:$O$21,2,FALSE),0)),0))</f>
        <v/>
      </c>
      <c r="H13" s="6" t="inlineStr">
        <is>
          <t>102</t>
        </is>
      </c>
      <c r="I13" s="27">
        <f>IF(A13="","",IFERROR(VLOOKUP(B13,$N$12:$P$21,3,FALSE),""))</f>
        <v/>
      </c>
      <c r="J13" s="39">
        <f>IF(A13="","",IFERROR(G13*VLOOKUP(H13,'Abrechnung'!$A$12:$G$111,7,FALSE),0))</f>
        <v/>
      </c>
      <c r="K13" s="7" t="inlineStr">
        <is>
          <t>Wartung Warmwasseranlage</t>
        </is>
      </c>
      <c r="N13" s="27" t="inlineStr">
        <is>
          <t>Warmwasser</t>
        </is>
      </c>
      <c r="O13" s="38" t="n">
        <v>0.081</v>
      </c>
      <c r="P13" s="27" t="inlineStr">
        <is>
          <t>Wohnfläche</t>
        </is>
      </c>
    </row>
    <row r="14">
      <c r="A14" s="6" t="inlineStr">
        <is>
          <t>K-2026-003</t>
        </is>
      </c>
      <c r="B14" s="7" t="inlineStr">
        <is>
          <t>Wasser / Abwasser</t>
        </is>
      </c>
      <c r="C14" s="7" t="inlineStr">
        <is>
          <t>Wasserwerke Schweiz / WA-2026-031</t>
        </is>
      </c>
      <c r="D14" s="44" t="n">
        <v>46112</v>
      </c>
      <c r="E14" s="7" t="inlineStr">
        <is>
          <t>01.01.2026 - 31.12.2026</t>
        </is>
      </c>
      <c r="F14" s="36" t="n">
        <v>1080</v>
      </c>
      <c r="G14" s="37">
        <f>IF(A14="","",IFERROR(F14*(1+IFERROR(VLOOKUP(B14,$N$12:$O$21,2,FALSE),0)),0))</f>
        <v/>
      </c>
      <c r="H14" s="6" t="inlineStr">
        <is>
          <t>103</t>
        </is>
      </c>
      <c r="I14" s="26">
        <f>IF(A14="","",IFERROR(VLOOKUP(B14,$N$12:$P$21,3,FALSE),""))</f>
        <v/>
      </c>
      <c r="J14" s="37">
        <f>IF(A14="","",IFERROR(G14*VLOOKUP(H14,'Abrechnung'!$A$12:$G$111,7,FALSE),0))</f>
        <v/>
      </c>
      <c r="K14" s="7" t="inlineStr">
        <is>
          <t>Akonto Wasser und Abwasser</t>
        </is>
      </c>
      <c r="N14" s="26" t="inlineStr">
        <is>
          <t>Wasser / Abwasser</t>
        </is>
      </c>
      <c r="O14" s="35" t="n">
        <v>0.026</v>
      </c>
      <c r="P14" s="26" t="inlineStr">
        <is>
          <t>Wohnfläche</t>
        </is>
      </c>
    </row>
    <row r="15">
      <c r="A15" s="6" t="inlineStr">
        <is>
          <t>K-2026-004</t>
        </is>
      </c>
      <c r="B15" s="7" t="inlineStr">
        <is>
          <t>Kehrichtgebühren</t>
        </is>
      </c>
      <c r="C15" s="7" t="inlineStr">
        <is>
          <t>Stadtentsorgung Basel / KG-2026-047</t>
        </is>
      </c>
      <c r="D15" s="44" t="n">
        <v>46142</v>
      </c>
      <c r="E15" s="7" t="inlineStr">
        <is>
          <t>01.01.2026 - 31.12.2026</t>
        </is>
      </c>
      <c r="F15" s="36" t="n">
        <v>860</v>
      </c>
      <c r="G15" s="39">
        <f>IF(A15="","",IFERROR(F15*(1+IFERROR(VLOOKUP(B15,$N$12:$O$21,2,FALSE),0)),0))</f>
        <v/>
      </c>
      <c r="H15" s="6" t="inlineStr">
        <is>
          <t>104</t>
        </is>
      </c>
      <c r="I15" s="27">
        <f>IF(A15="","",IFERROR(VLOOKUP(B15,$N$12:$P$21,3,FALSE),""))</f>
        <v/>
      </c>
      <c r="J15" s="39">
        <f>IF(A15="","",IFERROR(G15*VLOOKUP(H15,'Abrechnung'!$A$12:$G$111,7,FALSE),0))</f>
        <v/>
      </c>
      <c r="K15" s="7" t="inlineStr">
        <is>
          <t>Gebühren Kehrichtentsorgung</t>
        </is>
      </c>
      <c r="N15" s="27" t="inlineStr">
        <is>
          <t>Kehrichtgebühren</t>
        </is>
      </c>
      <c r="O15" s="38" t="n">
        <v>0.081</v>
      </c>
      <c r="P15" s="27" t="inlineStr">
        <is>
          <t>Wohnfläche</t>
        </is>
      </c>
    </row>
    <row r="16">
      <c r="A16" s="6" t="inlineStr">
        <is>
          <t>K-2026-005</t>
        </is>
      </c>
      <c r="B16" s="7" t="inlineStr">
        <is>
          <t>Allgemeinstrom</t>
        </is>
      </c>
      <c r="C16" s="7" t="inlineStr">
        <is>
          <t>Elektrizitätswerke Romandie / AS-2026-059</t>
        </is>
      </c>
      <c r="D16" s="44" t="n">
        <v>46173</v>
      </c>
      <c r="E16" s="7" t="inlineStr">
        <is>
          <t>01.01.2026 - 31.12.2026</t>
        </is>
      </c>
      <c r="F16" s="36" t="n">
        <v>1160</v>
      </c>
      <c r="G16" s="37">
        <f>IF(A16="","",IFERROR(F16*(1+IFERROR(VLOOKUP(B16,$N$12:$O$21,2,FALSE),0)),0))</f>
        <v/>
      </c>
      <c r="H16" s="6" t="inlineStr">
        <is>
          <t>105</t>
        </is>
      </c>
      <c r="I16" s="26">
        <f>IF(A16="","",IFERROR(VLOOKUP(B16,$N$12:$P$21,3,FALSE),""))</f>
        <v/>
      </c>
      <c r="J16" s="37">
        <f>IF(A16="","",IFERROR(G16*VLOOKUP(H16,'Abrechnung'!$A$12:$G$111,7,FALSE),0))</f>
        <v/>
      </c>
      <c r="K16" s="7" t="inlineStr">
        <is>
          <t>Treppenhaus und Allgemeinflächen</t>
        </is>
      </c>
      <c r="N16" s="26" t="inlineStr">
        <is>
          <t>Allgemeinstrom</t>
        </is>
      </c>
      <c r="O16" s="35" t="n">
        <v>0.081</v>
      </c>
      <c r="P16" s="26" t="inlineStr">
        <is>
          <t>Wohnfläche</t>
        </is>
      </c>
    </row>
    <row r="17">
      <c r="A17" s="6" t="inlineStr">
        <is>
          <t>K-2026-006</t>
        </is>
      </c>
      <c r="B17" s="7" t="inlineStr">
        <is>
          <t>Hauswartung</t>
        </is>
      </c>
      <c r="C17" s="7" t="inlineStr">
        <is>
          <t>Hauswartung Weber AG / HW-2026-066</t>
        </is>
      </c>
      <c r="D17" s="44" t="n">
        <v>46203</v>
      </c>
      <c r="E17" s="7" t="inlineStr">
        <is>
          <t>01.01.2026 - 31.12.2026</t>
        </is>
      </c>
      <c r="F17" s="36" t="n">
        <v>3300</v>
      </c>
      <c r="G17" s="39">
        <f>IF(A17="","",IFERROR(F17*(1+IFERROR(VLOOKUP(B17,$N$12:$O$21,2,FALSE),0)),0))</f>
        <v/>
      </c>
      <c r="H17" s="6" t="inlineStr">
        <is>
          <t>106</t>
        </is>
      </c>
      <c r="I17" s="27">
        <f>IF(A17="","",IFERROR(VLOOKUP(B17,$N$12:$P$21,3,FALSE),""))</f>
        <v/>
      </c>
      <c r="J17" s="39">
        <f>IF(A17="","",IFERROR(G17*VLOOKUP(H17,'Abrechnung'!$A$12:$G$111,7,FALSE),0))</f>
        <v/>
      </c>
      <c r="K17" s="7" t="inlineStr">
        <is>
          <t>Ordentliche Hauswartung</t>
        </is>
      </c>
      <c r="N17" s="27" t="inlineStr">
        <is>
          <t>Hauswartung</t>
        </is>
      </c>
      <c r="O17" s="38" t="n">
        <v>0.081</v>
      </c>
      <c r="P17" s="27" t="inlineStr">
        <is>
          <t>Wohnfläche</t>
        </is>
      </c>
    </row>
    <row r="18">
      <c r="A18" s="6" t="inlineStr">
        <is>
          <t>K-2026-007</t>
        </is>
      </c>
      <c r="B18" s="7" t="inlineStr">
        <is>
          <t>Liftservice</t>
        </is>
      </c>
      <c r="C18" s="7" t="inlineStr">
        <is>
          <t>Lifttechnik Schweiz AG / LS-2026-078</t>
        </is>
      </c>
      <c r="D18" s="44" t="n">
        <v>46234</v>
      </c>
      <c r="E18" s="7" t="inlineStr">
        <is>
          <t>01.01.2026 - 31.12.2026</t>
        </is>
      </c>
      <c r="F18" s="36" t="n">
        <v>1520</v>
      </c>
      <c r="G18" s="37">
        <f>IF(A18="","",IFERROR(F18*(1+IFERROR(VLOOKUP(B18,$N$12:$O$21,2,FALSE),0)),0))</f>
        <v/>
      </c>
      <c r="H18" s="6" t="inlineStr">
        <is>
          <t>107</t>
        </is>
      </c>
      <c r="I18" s="26">
        <f>IF(A18="","",IFERROR(VLOOKUP(B18,$N$12:$P$21,3,FALSE),""))</f>
        <v/>
      </c>
      <c r="J18" s="37">
        <f>IF(A18="","",IFERROR(G18*VLOOKUP(H18,'Abrechnung'!$A$12:$G$111,7,FALSE),0))</f>
        <v/>
      </c>
      <c r="K18" s="7" t="inlineStr">
        <is>
          <t>Jahresservice Liftanlage</t>
        </is>
      </c>
      <c r="N18" s="26" t="inlineStr">
        <is>
          <t>Liftservice</t>
        </is>
      </c>
      <c r="O18" s="35" t="n">
        <v>0.081</v>
      </c>
      <c r="P18" s="26" t="inlineStr">
        <is>
          <t>Wohnfläche</t>
        </is>
      </c>
    </row>
    <row r="19">
      <c r="A19" s="6" t="inlineStr">
        <is>
          <t>K-2026-008</t>
        </is>
      </c>
      <c r="B19" s="7" t="inlineStr">
        <is>
          <t>Umgebungsarbeiten</t>
        </is>
      </c>
      <c r="C19" s="7" t="inlineStr">
        <is>
          <t>Grünraum Schweiz GmbH / UG-2026-084</t>
        </is>
      </c>
      <c r="D19" s="44" t="n">
        <v>46265</v>
      </c>
      <c r="E19" s="7" t="inlineStr">
        <is>
          <t>01.01.2026 - 31.12.2026</t>
        </is>
      </c>
      <c r="F19" s="36" t="n">
        <v>1380</v>
      </c>
      <c r="G19" s="39">
        <f>IF(A19="","",IFERROR(F19*(1+IFERROR(VLOOKUP(B19,$N$12:$O$21,2,FALSE),0)),0))</f>
        <v/>
      </c>
      <c r="H19" s="6" t="inlineStr">
        <is>
          <t>108</t>
        </is>
      </c>
      <c r="I19" s="27">
        <f>IF(A19="","",IFERROR(VLOOKUP(B19,$N$12:$P$21,3,FALSE),""))</f>
        <v/>
      </c>
      <c r="J19" s="39">
        <f>IF(A19="","",IFERROR(G19*VLOOKUP(H19,'Abrechnung'!$A$12:$G$111,7,FALSE),0))</f>
        <v/>
      </c>
      <c r="K19" s="7" t="inlineStr">
        <is>
          <t>Pflege Umgebung und Wege</t>
        </is>
      </c>
      <c r="N19" s="27" t="inlineStr">
        <is>
          <t>Umgebungsarbeiten</t>
        </is>
      </c>
      <c r="O19" s="38" t="n">
        <v>0.081</v>
      </c>
      <c r="P19" s="27" t="inlineStr">
        <is>
          <t>Wohnfläche</t>
        </is>
      </c>
    </row>
    <row r="20">
      <c r="A20" s="6" t="inlineStr">
        <is>
          <t>K-2026-009</t>
        </is>
      </c>
      <c r="B20" s="7" t="inlineStr">
        <is>
          <t>Gebäudeversicherung</t>
        </is>
      </c>
      <c r="C20" s="7" t="inlineStr">
        <is>
          <t>Versicherung Helvetia / GV-2026-093</t>
        </is>
      </c>
      <c r="D20" s="44" t="n">
        <v>46295</v>
      </c>
      <c r="E20" s="7" t="inlineStr">
        <is>
          <t>01.01.2026 - 31.12.2026</t>
        </is>
      </c>
      <c r="F20" s="36" t="n">
        <v>1950</v>
      </c>
      <c r="G20" s="37">
        <f>IF(A20="","",IFERROR(F20*(1+IFERROR(VLOOKUP(B20,$N$12:$O$21,2,FALSE),0)),0))</f>
        <v/>
      </c>
      <c r="H20" s="6" t="inlineStr">
        <is>
          <t>109</t>
        </is>
      </c>
      <c r="I20" s="26">
        <f>IF(A20="","",IFERROR(VLOOKUP(B20,$N$12:$P$21,3,FALSE),""))</f>
        <v/>
      </c>
      <c r="J20" s="37">
        <f>IF(A20="","",IFERROR(G20*VLOOKUP(H20,'Abrechnung'!$A$12:$G$111,7,FALSE),0))</f>
        <v/>
      </c>
      <c r="K20" s="7" t="inlineStr">
        <is>
          <t>Umlagefähiger Anteil gemäss Vertrag</t>
        </is>
      </c>
      <c r="N20" s="26" t="inlineStr">
        <is>
          <t>Gebäudeversicherung</t>
        </is>
      </c>
      <c r="O20" s="35" t="n">
        <v>0.081</v>
      </c>
      <c r="P20" s="26" t="inlineStr">
        <is>
          <t>Wohnfläche</t>
        </is>
      </c>
    </row>
    <row r="21">
      <c r="A21" s="6" t="inlineStr">
        <is>
          <t>K-2026-010</t>
        </is>
      </c>
      <c r="B21" s="7" t="inlineStr">
        <is>
          <t>Verwaltungskosten</t>
        </is>
      </c>
      <c r="C21" s="7" t="inlineStr">
        <is>
          <t>Seeblick Verwaltung AG / VK-2026-101</t>
        </is>
      </c>
      <c r="D21" s="44" t="n">
        <v>46326</v>
      </c>
      <c r="E21" s="7" t="inlineStr">
        <is>
          <t>01.01.2026 - 31.12.2026</t>
        </is>
      </c>
      <c r="F21" s="36" t="n">
        <v>1650</v>
      </c>
      <c r="G21" s="39">
        <f>IF(A21="","",IFERROR(F21*(1+IFERROR(VLOOKUP(B21,$N$12:$O$21,2,FALSE),0)),0))</f>
        <v/>
      </c>
      <c r="H21" s="6" t="inlineStr">
        <is>
          <t>110</t>
        </is>
      </c>
      <c r="I21" s="27">
        <f>IF(A21="","",IFERROR(VLOOKUP(B21,$N$12:$P$21,3,FALSE),""))</f>
        <v/>
      </c>
      <c r="J21" s="39">
        <f>IF(A21="","",IFERROR(G21*VLOOKUP(H21,'Abrechnung'!$A$12:$G$111,7,FALSE),0))</f>
        <v/>
      </c>
      <c r="K21" s="7" t="inlineStr">
        <is>
          <t>Nur falls vertraglich zulässig</t>
        </is>
      </c>
      <c r="N21" s="27" t="inlineStr">
        <is>
          <t>Verwaltungskosten</t>
        </is>
      </c>
      <c r="O21" s="38" t="n">
        <v>0.081</v>
      </c>
      <c r="P21" s="27" t="inlineStr">
        <is>
          <t>Wohnfläche</t>
        </is>
      </c>
    </row>
    <row r="22">
      <c r="A22" s="6" t="n"/>
      <c r="B22" s="7" t="n"/>
      <c r="C22" s="7" t="n"/>
      <c r="D22" s="44" t="n"/>
      <c r="E22" s="7" t="n"/>
      <c r="F22" s="36" t="n"/>
      <c r="G22" s="37">
        <f>IF(A22="","",IFERROR(F22*(1+IFERROR(VLOOKUP(B22,$N$12:$O$21,2,FALSE),0)),0))</f>
        <v/>
      </c>
      <c r="H22" s="6" t="n"/>
      <c r="I22" s="26">
        <f>IF(A22="","",IFERROR(VLOOKUP(B22,$N$12:$P$21,3,FALSE),""))</f>
        <v/>
      </c>
      <c r="J22" s="37">
        <f>IF(A22="","",IFERROR(G22*VLOOKUP(H22,'Abrechnung'!$A$12:$G$111,7,FALSE),0))</f>
        <v/>
      </c>
      <c r="K22" s="7" t="n"/>
    </row>
    <row r="23">
      <c r="A23" s="6" t="n"/>
      <c r="B23" s="7" t="n"/>
      <c r="C23" s="7" t="n"/>
      <c r="D23" s="44" t="n"/>
      <c r="E23" s="7" t="n"/>
      <c r="F23" s="36" t="n"/>
      <c r="G23" s="39">
        <f>IF(A23="","",IFERROR(F23*(1+IFERROR(VLOOKUP(B23,$N$12:$O$21,2,FALSE),0)),0))</f>
        <v/>
      </c>
      <c r="H23" s="6" t="n"/>
      <c r="I23" s="27">
        <f>IF(A23="","",IFERROR(VLOOKUP(B23,$N$12:$P$21,3,FALSE),""))</f>
        <v/>
      </c>
      <c r="J23" s="39">
        <f>IF(A23="","",IFERROR(G23*VLOOKUP(H23,'Abrechnung'!$A$12:$G$111,7,FALSE),0))</f>
        <v/>
      </c>
      <c r="K23" s="7" t="n"/>
    </row>
    <row r="24">
      <c r="A24" s="6" t="n"/>
      <c r="B24" s="7" t="n"/>
      <c r="C24" s="7" t="n"/>
      <c r="D24" s="44" t="n"/>
      <c r="E24" s="7" t="n"/>
      <c r="F24" s="36" t="n"/>
      <c r="G24" s="37">
        <f>IF(A24="","",IFERROR(F24*(1+IFERROR(VLOOKUP(B24,$N$12:$O$21,2,FALSE),0)),0))</f>
        <v/>
      </c>
      <c r="H24" s="6" t="n"/>
      <c r="I24" s="26">
        <f>IF(A24="","",IFERROR(VLOOKUP(B24,$N$12:$P$21,3,FALSE),""))</f>
        <v/>
      </c>
      <c r="J24" s="37">
        <f>IF(A24="","",IFERROR(G24*VLOOKUP(H24,'Abrechnung'!$A$12:$G$111,7,FALSE),0))</f>
        <v/>
      </c>
      <c r="K24" s="7" t="n"/>
    </row>
    <row r="25">
      <c r="A25" s="6" t="n"/>
      <c r="B25" s="7" t="n"/>
      <c r="C25" s="7" t="n"/>
      <c r="D25" s="44" t="n"/>
      <c r="E25" s="7" t="n"/>
      <c r="F25" s="36" t="n"/>
      <c r="G25" s="39">
        <f>IF(A25="","",IFERROR(F25*(1+IFERROR(VLOOKUP(B25,$N$12:$O$21,2,FALSE),0)),0))</f>
        <v/>
      </c>
      <c r="H25" s="6" t="n"/>
      <c r="I25" s="27">
        <f>IF(A25="","",IFERROR(VLOOKUP(B25,$N$12:$P$21,3,FALSE),""))</f>
        <v/>
      </c>
      <c r="J25" s="39">
        <f>IF(A25="","",IFERROR(G25*VLOOKUP(H25,'Abrechnung'!$A$12:$G$111,7,FALSE),0))</f>
        <v/>
      </c>
      <c r="K25" s="7" t="n"/>
    </row>
    <row r="26">
      <c r="A26" s="6" t="n"/>
      <c r="B26" s="7" t="n"/>
      <c r="C26" s="7" t="n"/>
      <c r="D26" s="44" t="n"/>
      <c r="E26" s="7" t="n"/>
      <c r="F26" s="36" t="n"/>
      <c r="G26" s="37">
        <f>IF(A26="","",IFERROR(F26*(1+IFERROR(VLOOKUP(B26,$N$12:$O$21,2,FALSE),0)),0))</f>
        <v/>
      </c>
      <c r="H26" s="6" t="n"/>
      <c r="I26" s="26">
        <f>IF(A26="","",IFERROR(VLOOKUP(B26,$N$12:$P$21,3,FALSE),""))</f>
        <v/>
      </c>
      <c r="J26" s="37">
        <f>IF(A26="","",IFERROR(G26*VLOOKUP(H26,'Abrechnung'!$A$12:$G$111,7,FALSE),0))</f>
        <v/>
      </c>
      <c r="K26" s="7" t="n"/>
    </row>
    <row r="27">
      <c r="A27" s="6" t="n"/>
      <c r="B27" s="7" t="n"/>
      <c r="C27" s="7" t="n"/>
      <c r="D27" s="44" t="n"/>
      <c r="E27" s="7" t="n"/>
      <c r="F27" s="36" t="n"/>
      <c r="G27" s="39">
        <f>IF(A27="","",IFERROR(F27*(1+IFERROR(VLOOKUP(B27,$N$12:$O$21,2,FALSE),0)),0))</f>
        <v/>
      </c>
      <c r="H27" s="6" t="n"/>
      <c r="I27" s="27">
        <f>IF(A27="","",IFERROR(VLOOKUP(B27,$N$12:$P$21,3,FALSE),""))</f>
        <v/>
      </c>
      <c r="J27" s="39">
        <f>IF(A27="","",IFERROR(G27*VLOOKUP(H27,'Abrechnung'!$A$12:$G$111,7,FALSE),0))</f>
        <v/>
      </c>
      <c r="K27" s="7" t="n"/>
    </row>
    <row r="28">
      <c r="A28" s="6" t="n"/>
      <c r="B28" s="7" t="n"/>
      <c r="C28" s="7" t="n"/>
      <c r="D28" s="44" t="n"/>
      <c r="E28" s="7" t="n"/>
      <c r="F28" s="36" t="n"/>
      <c r="G28" s="37">
        <f>IF(A28="","",IFERROR(F28*(1+IFERROR(VLOOKUP(B28,$N$12:$O$21,2,FALSE),0)),0))</f>
        <v/>
      </c>
      <c r="H28" s="6" t="n"/>
      <c r="I28" s="26">
        <f>IF(A28="","",IFERROR(VLOOKUP(B28,$N$12:$P$21,3,FALSE),""))</f>
        <v/>
      </c>
      <c r="J28" s="37">
        <f>IF(A28="","",IFERROR(G28*VLOOKUP(H28,'Abrechnung'!$A$12:$G$111,7,FALSE),0))</f>
        <v/>
      </c>
      <c r="K28" s="7" t="n"/>
    </row>
    <row r="29">
      <c r="A29" s="6" t="n"/>
      <c r="B29" s="7" t="n"/>
      <c r="C29" s="7" t="n"/>
      <c r="D29" s="44" t="n"/>
      <c r="E29" s="7" t="n"/>
      <c r="F29" s="36" t="n"/>
      <c r="G29" s="39">
        <f>IF(A29="","",IFERROR(F29*(1+IFERROR(VLOOKUP(B29,$N$12:$O$21,2,FALSE),0)),0))</f>
        <v/>
      </c>
      <c r="H29" s="6" t="n"/>
      <c r="I29" s="27">
        <f>IF(A29="","",IFERROR(VLOOKUP(B29,$N$12:$P$21,3,FALSE),""))</f>
        <v/>
      </c>
      <c r="J29" s="39">
        <f>IF(A29="","",IFERROR(G29*VLOOKUP(H29,'Abrechnung'!$A$12:$G$111,7,FALSE),0))</f>
        <v/>
      </c>
      <c r="K29" s="7" t="n"/>
    </row>
    <row r="30">
      <c r="A30" s="6" t="n"/>
      <c r="B30" s="7" t="n"/>
      <c r="C30" s="7" t="n"/>
      <c r="D30" s="44" t="n"/>
      <c r="E30" s="7" t="n"/>
      <c r="F30" s="36" t="n"/>
      <c r="G30" s="37">
        <f>IF(A30="","",IFERROR(F30*(1+IFERROR(VLOOKUP(B30,$N$12:$O$21,2,FALSE),0)),0))</f>
        <v/>
      </c>
      <c r="H30" s="6" t="n"/>
      <c r="I30" s="26">
        <f>IF(A30="","",IFERROR(VLOOKUP(B30,$N$12:$P$21,3,FALSE),""))</f>
        <v/>
      </c>
      <c r="J30" s="37">
        <f>IF(A30="","",IFERROR(G30*VLOOKUP(H30,'Abrechnung'!$A$12:$G$111,7,FALSE),0))</f>
        <v/>
      </c>
      <c r="K30" s="7" t="n"/>
    </row>
    <row r="31">
      <c r="A31" s="6" t="n"/>
      <c r="B31" s="7" t="n"/>
      <c r="C31" s="7" t="n"/>
      <c r="D31" s="44" t="n"/>
      <c r="E31" s="7" t="n"/>
      <c r="F31" s="36" t="n"/>
      <c r="G31" s="39">
        <f>IF(A31="","",IFERROR(F31*(1+IFERROR(VLOOKUP(B31,$N$12:$O$21,2,FALSE),0)),0))</f>
        <v/>
      </c>
      <c r="H31" s="6" t="n"/>
      <c r="I31" s="27">
        <f>IF(A31="","",IFERROR(VLOOKUP(B31,$N$12:$P$21,3,FALSE),""))</f>
        <v/>
      </c>
      <c r="J31" s="39">
        <f>IF(A31="","",IFERROR(G31*VLOOKUP(H31,'Abrechnung'!$A$12:$G$111,7,FALSE),0))</f>
        <v/>
      </c>
      <c r="K31" s="7" t="n"/>
    </row>
    <row r="32">
      <c r="A32" s="6" t="n"/>
      <c r="B32" s="7" t="n"/>
      <c r="C32" s="7" t="n"/>
      <c r="D32" s="44" t="n"/>
      <c r="E32" s="7" t="n"/>
      <c r="F32" s="36" t="n"/>
      <c r="G32" s="37">
        <f>IF(A32="","",IFERROR(F32*(1+IFERROR(VLOOKUP(B32,$N$12:$O$21,2,FALSE),0)),0))</f>
        <v/>
      </c>
      <c r="H32" s="6" t="n"/>
      <c r="I32" s="26">
        <f>IF(A32="","",IFERROR(VLOOKUP(B32,$N$12:$P$21,3,FALSE),""))</f>
        <v/>
      </c>
      <c r="J32" s="37">
        <f>IF(A32="","",IFERROR(G32*VLOOKUP(H32,'Abrechnung'!$A$12:$G$111,7,FALSE),0))</f>
        <v/>
      </c>
      <c r="K32" s="7" t="n"/>
    </row>
    <row r="33">
      <c r="A33" s="6" t="n"/>
      <c r="B33" s="7" t="n"/>
      <c r="C33" s="7" t="n"/>
      <c r="D33" s="44" t="n"/>
      <c r="E33" s="7" t="n"/>
      <c r="F33" s="36" t="n"/>
      <c r="G33" s="39">
        <f>IF(A33="","",IFERROR(F33*(1+IFERROR(VLOOKUP(B33,$N$12:$O$21,2,FALSE),0)),0))</f>
        <v/>
      </c>
      <c r="H33" s="6" t="n"/>
      <c r="I33" s="27">
        <f>IF(A33="","",IFERROR(VLOOKUP(B33,$N$12:$P$21,3,FALSE),""))</f>
        <v/>
      </c>
      <c r="J33" s="39">
        <f>IF(A33="","",IFERROR(G33*VLOOKUP(H33,'Abrechnung'!$A$12:$G$111,7,FALSE),0))</f>
        <v/>
      </c>
      <c r="K33" s="7" t="n"/>
    </row>
    <row r="34">
      <c r="A34" s="6" t="n"/>
      <c r="B34" s="7" t="n"/>
      <c r="C34" s="7" t="n"/>
      <c r="D34" s="44" t="n"/>
      <c r="E34" s="7" t="n"/>
      <c r="F34" s="36" t="n"/>
      <c r="G34" s="37">
        <f>IF(A34="","",IFERROR(F34*(1+IFERROR(VLOOKUP(B34,$N$12:$O$21,2,FALSE),0)),0))</f>
        <v/>
      </c>
      <c r="H34" s="6" t="n"/>
      <c r="I34" s="26">
        <f>IF(A34="","",IFERROR(VLOOKUP(B34,$N$12:$P$21,3,FALSE),""))</f>
        <v/>
      </c>
      <c r="J34" s="37">
        <f>IF(A34="","",IFERROR(G34*VLOOKUP(H34,'Abrechnung'!$A$12:$G$111,7,FALSE),0))</f>
        <v/>
      </c>
      <c r="K34" s="7" t="n"/>
    </row>
    <row r="35">
      <c r="A35" s="6" t="n"/>
      <c r="B35" s="7" t="n"/>
      <c r="C35" s="7" t="n"/>
      <c r="D35" s="44" t="n"/>
      <c r="E35" s="7" t="n"/>
      <c r="F35" s="36" t="n"/>
      <c r="G35" s="39">
        <f>IF(A35="","",IFERROR(F35*(1+IFERROR(VLOOKUP(B35,$N$12:$O$21,2,FALSE),0)),0))</f>
        <v/>
      </c>
      <c r="H35" s="6" t="n"/>
      <c r="I35" s="27">
        <f>IF(A35="","",IFERROR(VLOOKUP(B35,$N$12:$P$21,3,FALSE),""))</f>
        <v/>
      </c>
      <c r="J35" s="39">
        <f>IF(A35="","",IFERROR(G35*VLOOKUP(H35,'Abrechnung'!$A$12:$G$111,7,FALSE),0))</f>
        <v/>
      </c>
      <c r="K35" s="7" t="n"/>
    </row>
    <row r="36">
      <c r="A36" s="6" t="n"/>
      <c r="B36" s="7" t="n"/>
      <c r="C36" s="7" t="n"/>
      <c r="D36" s="44" t="n"/>
      <c r="E36" s="7" t="n"/>
      <c r="F36" s="36" t="n"/>
      <c r="G36" s="37">
        <f>IF(A36="","",IFERROR(F36*(1+IFERROR(VLOOKUP(B36,$N$12:$O$21,2,FALSE),0)),0))</f>
        <v/>
      </c>
      <c r="H36" s="6" t="n"/>
      <c r="I36" s="26">
        <f>IF(A36="","",IFERROR(VLOOKUP(B36,$N$12:$P$21,3,FALSE),""))</f>
        <v/>
      </c>
      <c r="J36" s="37">
        <f>IF(A36="","",IFERROR(G36*VLOOKUP(H36,'Abrechnung'!$A$12:$G$111,7,FALSE),0))</f>
        <v/>
      </c>
      <c r="K36" s="7" t="n"/>
    </row>
    <row r="37">
      <c r="A37" s="6" t="n"/>
      <c r="B37" s="7" t="n"/>
      <c r="C37" s="7" t="n"/>
      <c r="D37" s="44" t="n"/>
      <c r="E37" s="7" t="n"/>
      <c r="F37" s="36" t="n"/>
      <c r="G37" s="39">
        <f>IF(A37="","",IFERROR(F37*(1+IFERROR(VLOOKUP(B37,$N$12:$O$21,2,FALSE),0)),0))</f>
        <v/>
      </c>
      <c r="H37" s="6" t="n"/>
      <c r="I37" s="27">
        <f>IF(A37="","",IFERROR(VLOOKUP(B37,$N$12:$P$21,3,FALSE),""))</f>
        <v/>
      </c>
      <c r="J37" s="39">
        <f>IF(A37="","",IFERROR(G37*VLOOKUP(H37,'Abrechnung'!$A$12:$G$111,7,FALSE),0))</f>
        <v/>
      </c>
      <c r="K37" s="7" t="n"/>
    </row>
    <row r="38">
      <c r="A38" s="6" t="n"/>
      <c r="B38" s="7" t="n"/>
      <c r="C38" s="7" t="n"/>
      <c r="D38" s="44" t="n"/>
      <c r="E38" s="7" t="n"/>
      <c r="F38" s="36" t="n"/>
      <c r="G38" s="37">
        <f>IF(A38="","",IFERROR(F38*(1+IFERROR(VLOOKUP(B38,$N$12:$O$21,2,FALSE),0)),0))</f>
        <v/>
      </c>
      <c r="H38" s="6" t="n"/>
      <c r="I38" s="26">
        <f>IF(A38="","",IFERROR(VLOOKUP(B38,$N$12:$P$21,3,FALSE),""))</f>
        <v/>
      </c>
      <c r="J38" s="37">
        <f>IF(A38="","",IFERROR(G38*VLOOKUP(H38,'Abrechnung'!$A$12:$G$111,7,FALSE),0))</f>
        <v/>
      </c>
      <c r="K38" s="7" t="n"/>
    </row>
    <row r="39">
      <c r="A39" s="6" t="n"/>
      <c r="B39" s="7" t="n"/>
      <c r="C39" s="7" t="n"/>
      <c r="D39" s="44" t="n"/>
      <c r="E39" s="7" t="n"/>
      <c r="F39" s="36" t="n"/>
      <c r="G39" s="39">
        <f>IF(A39="","",IFERROR(F39*(1+IFERROR(VLOOKUP(B39,$N$12:$O$21,2,FALSE),0)),0))</f>
        <v/>
      </c>
      <c r="H39" s="6" t="n"/>
      <c r="I39" s="27">
        <f>IF(A39="","",IFERROR(VLOOKUP(B39,$N$12:$P$21,3,FALSE),""))</f>
        <v/>
      </c>
      <c r="J39" s="39">
        <f>IF(A39="","",IFERROR(G39*VLOOKUP(H39,'Abrechnung'!$A$12:$G$111,7,FALSE),0))</f>
        <v/>
      </c>
      <c r="K39" s="7" t="n"/>
    </row>
    <row r="40">
      <c r="A40" s="6" t="n"/>
      <c r="B40" s="7" t="n"/>
      <c r="C40" s="7" t="n"/>
      <c r="D40" s="44" t="n"/>
      <c r="E40" s="7" t="n"/>
      <c r="F40" s="36" t="n"/>
      <c r="G40" s="37">
        <f>IF(A40="","",IFERROR(F40*(1+IFERROR(VLOOKUP(B40,$N$12:$O$21,2,FALSE),0)),0))</f>
        <v/>
      </c>
      <c r="H40" s="6" t="n"/>
      <c r="I40" s="26">
        <f>IF(A40="","",IFERROR(VLOOKUP(B40,$N$12:$P$21,3,FALSE),""))</f>
        <v/>
      </c>
      <c r="J40" s="37">
        <f>IF(A40="","",IFERROR(G40*VLOOKUP(H40,'Abrechnung'!$A$12:$G$111,7,FALSE),0))</f>
        <v/>
      </c>
      <c r="K40" s="7" t="n"/>
    </row>
    <row r="41">
      <c r="A41" s="6" t="n"/>
      <c r="B41" s="7" t="n"/>
      <c r="C41" s="7" t="n"/>
      <c r="D41" s="44" t="n"/>
      <c r="E41" s="7" t="n"/>
      <c r="F41" s="36" t="n"/>
      <c r="G41" s="39">
        <f>IF(A41="","",IFERROR(F41*(1+IFERROR(VLOOKUP(B41,$N$12:$O$21,2,FALSE),0)),0))</f>
        <v/>
      </c>
      <c r="H41" s="6" t="n"/>
      <c r="I41" s="27">
        <f>IF(A41="","",IFERROR(VLOOKUP(B41,$N$12:$P$21,3,FALSE),""))</f>
        <v/>
      </c>
      <c r="J41" s="39">
        <f>IF(A41="","",IFERROR(G41*VLOOKUP(H41,'Abrechnung'!$A$12:$G$111,7,FALSE),0))</f>
        <v/>
      </c>
      <c r="K41" s="7" t="n"/>
    </row>
    <row r="42">
      <c r="A42" s="6" t="n"/>
      <c r="B42" s="7" t="n"/>
      <c r="C42" s="7" t="n"/>
      <c r="D42" s="44" t="n"/>
      <c r="E42" s="7" t="n"/>
      <c r="F42" s="36" t="n"/>
      <c r="G42" s="37">
        <f>IF(A42="","",IFERROR(F42*(1+IFERROR(VLOOKUP(B42,$N$12:$O$21,2,FALSE),0)),0))</f>
        <v/>
      </c>
      <c r="H42" s="6" t="n"/>
      <c r="I42" s="26">
        <f>IF(A42="","",IFERROR(VLOOKUP(B42,$N$12:$P$21,3,FALSE),""))</f>
        <v/>
      </c>
      <c r="J42" s="37">
        <f>IF(A42="","",IFERROR(G42*VLOOKUP(H42,'Abrechnung'!$A$12:$G$111,7,FALSE),0))</f>
        <v/>
      </c>
      <c r="K42" s="7" t="n"/>
    </row>
    <row r="43">
      <c r="A43" s="6" t="n"/>
      <c r="B43" s="7" t="n"/>
      <c r="C43" s="7" t="n"/>
      <c r="D43" s="44" t="n"/>
      <c r="E43" s="7" t="n"/>
      <c r="F43" s="36" t="n"/>
      <c r="G43" s="39">
        <f>IF(A43="","",IFERROR(F43*(1+IFERROR(VLOOKUP(B43,$N$12:$O$21,2,FALSE),0)),0))</f>
        <v/>
      </c>
      <c r="H43" s="6" t="n"/>
      <c r="I43" s="27">
        <f>IF(A43="","",IFERROR(VLOOKUP(B43,$N$12:$P$21,3,FALSE),""))</f>
        <v/>
      </c>
      <c r="J43" s="39">
        <f>IF(A43="","",IFERROR(G43*VLOOKUP(H43,'Abrechnung'!$A$12:$G$111,7,FALSE),0))</f>
        <v/>
      </c>
      <c r="K43" s="7" t="n"/>
    </row>
    <row r="44">
      <c r="A44" s="6" t="n"/>
      <c r="B44" s="7" t="n"/>
      <c r="C44" s="7" t="n"/>
      <c r="D44" s="44" t="n"/>
      <c r="E44" s="7" t="n"/>
      <c r="F44" s="36" t="n"/>
      <c r="G44" s="37">
        <f>IF(A44="","",IFERROR(F44*(1+IFERROR(VLOOKUP(B44,$N$12:$O$21,2,FALSE),0)),0))</f>
        <v/>
      </c>
      <c r="H44" s="6" t="n"/>
      <c r="I44" s="26">
        <f>IF(A44="","",IFERROR(VLOOKUP(B44,$N$12:$P$21,3,FALSE),""))</f>
        <v/>
      </c>
      <c r="J44" s="37">
        <f>IF(A44="","",IFERROR(G44*VLOOKUP(H44,'Abrechnung'!$A$12:$G$111,7,FALSE),0))</f>
        <v/>
      </c>
      <c r="K44" s="7" t="n"/>
    </row>
    <row r="45">
      <c r="A45" s="6" t="n"/>
      <c r="B45" s="7" t="n"/>
      <c r="C45" s="7" t="n"/>
      <c r="D45" s="44" t="n"/>
      <c r="E45" s="7" t="n"/>
      <c r="F45" s="36" t="n"/>
      <c r="G45" s="39">
        <f>IF(A45="","",IFERROR(F45*(1+IFERROR(VLOOKUP(B45,$N$12:$O$21,2,FALSE),0)),0))</f>
        <v/>
      </c>
      <c r="H45" s="6" t="n"/>
      <c r="I45" s="27">
        <f>IF(A45="","",IFERROR(VLOOKUP(B45,$N$12:$P$21,3,FALSE),""))</f>
        <v/>
      </c>
      <c r="J45" s="39">
        <f>IF(A45="","",IFERROR(G45*VLOOKUP(H45,'Abrechnung'!$A$12:$G$111,7,FALSE),0))</f>
        <v/>
      </c>
      <c r="K45" s="7" t="n"/>
    </row>
    <row r="46">
      <c r="A46" s="6" t="n"/>
      <c r="B46" s="7" t="n"/>
      <c r="C46" s="7" t="n"/>
      <c r="D46" s="44" t="n"/>
      <c r="E46" s="7" t="n"/>
      <c r="F46" s="36" t="n"/>
      <c r="G46" s="37">
        <f>IF(A46="","",IFERROR(F46*(1+IFERROR(VLOOKUP(B46,$N$12:$O$21,2,FALSE),0)),0))</f>
        <v/>
      </c>
      <c r="H46" s="6" t="n"/>
      <c r="I46" s="26">
        <f>IF(A46="","",IFERROR(VLOOKUP(B46,$N$12:$P$21,3,FALSE),""))</f>
        <v/>
      </c>
      <c r="J46" s="37">
        <f>IF(A46="","",IFERROR(G46*VLOOKUP(H46,'Abrechnung'!$A$12:$G$111,7,FALSE),0))</f>
        <v/>
      </c>
      <c r="K46" s="7" t="n"/>
    </row>
    <row r="47">
      <c r="A47" s="6" t="n"/>
      <c r="B47" s="7" t="n"/>
      <c r="C47" s="7" t="n"/>
      <c r="D47" s="44" t="n"/>
      <c r="E47" s="7" t="n"/>
      <c r="F47" s="36" t="n"/>
      <c r="G47" s="39">
        <f>IF(A47="","",IFERROR(F47*(1+IFERROR(VLOOKUP(B47,$N$12:$O$21,2,FALSE),0)),0))</f>
        <v/>
      </c>
      <c r="H47" s="6" t="n"/>
      <c r="I47" s="27">
        <f>IF(A47="","",IFERROR(VLOOKUP(B47,$N$12:$P$21,3,FALSE),""))</f>
        <v/>
      </c>
      <c r="J47" s="39">
        <f>IF(A47="","",IFERROR(G47*VLOOKUP(H47,'Abrechnung'!$A$12:$G$111,7,FALSE),0))</f>
        <v/>
      </c>
      <c r="K47" s="7" t="n"/>
    </row>
    <row r="48">
      <c r="A48" s="6" t="n"/>
      <c r="B48" s="7" t="n"/>
      <c r="C48" s="7" t="n"/>
      <c r="D48" s="44" t="n"/>
      <c r="E48" s="7" t="n"/>
      <c r="F48" s="36" t="n"/>
      <c r="G48" s="37">
        <f>IF(A48="","",IFERROR(F48*(1+IFERROR(VLOOKUP(B48,$N$12:$O$21,2,FALSE),0)),0))</f>
        <v/>
      </c>
      <c r="H48" s="6" t="n"/>
      <c r="I48" s="26">
        <f>IF(A48="","",IFERROR(VLOOKUP(B48,$N$12:$P$21,3,FALSE),""))</f>
        <v/>
      </c>
      <c r="J48" s="37">
        <f>IF(A48="","",IFERROR(G48*VLOOKUP(H48,'Abrechnung'!$A$12:$G$111,7,FALSE),0))</f>
        <v/>
      </c>
      <c r="K48" s="7" t="n"/>
    </row>
    <row r="49">
      <c r="A49" s="6" t="n"/>
      <c r="B49" s="7" t="n"/>
      <c r="C49" s="7" t="n"/>
      <c r="D49" s="44" t="n"/>
      <c r="E49" s="7" t="n"/>
      <c r="F49" s="36" t="n"/>
      <c r="G49" s="39">
        <f>IF(A49="","",IFERROR(F49*(1+IFERROR(VLOOKUP(B49,$N$12:$O$21,2,FALSE),0)),0))</f>
        <v/>
      </c>
      <c r="H49" s="6" t="n"/>
      <c r="I49" s="27">
        <f>IF(A49="","",IFERROR(VLOOKUP(B49,$N$12:$P$21,3,FALSE),""))</f>
        <v/>
      </c>
      <c r="J49" s="39">
        <f>IF(A49="","",IFERROR(G49*VLOOKUP(H49,'Abrechnung'!$A$12:$G$111,7,FALSE),0))</f>
        <v/>
      </c>
      <c r="K49" s="7" t="n"/>
    </row>
    <row r="50">
      <c r="A50" s="6" t="n"/>
      <c r="B50" s="7" t="n"/>
      <c r="C50" s="7" t="n"/>
      <c r="D50" s="44" t="n"/>
      <c r="E50" s="7" t="n"/>
      <c r="F50" s="36" t="n"/>
      <c r="G50" s="37">
        <f>IF(A50="","",IFERROR(F50*(1+IFERROR(VLOOKUP(B50,$N$12:$O$21,2,FALSE),0)),0))</f>
        <v/>
      </c>
      <c r="H50" s="6" t="n"/>
      <c r="I50" s="26">
        <f>IF(A50="","",IFERROR(VLOOKUP(B50,$N$12:$P$21,3,FALSE),""))</f>
        <v/>
      </c>
      <c r="J50" s="37">
        <f>IF(A50="","",IFERROR(G50*VLOOKUP(H50,'Abrechnung'!$A$12:$G$111,7,FALSE),0))</f>
        <v/>
      </c>
      <c r="K50" s="7" t="n"/>
    </row>
    <row r="51">
      <c r="A51" s="6" t="n"/>
      <c r="B51" s="7" t="n"/>
      <c r="C51" s="7" t="n"/>
      <c r="D51" s="44" t="n"/>
      <c r="E51" s="7" t="n"/>
      <c r="F51" s="36" t="n"/>
      <c r="G51" s="39">
        <f>IF(A51="","",IFERROR(F51*(1+IFERROR(VLOOKUP(B51,$N$12:$O$21,2,FALSE),0)),0))</f>
        <v/>
      </c>
      <c r="H51" s="6" t="n"/>
      <c r="I51" s="27">
        <f>IF(A51="","",IFERROR(VLOOKUP(B51,$N$12:$P$21,3,FALSE),""))</f>
        <v/>
      </c>
      <c r="J51" s="39">
        <f>IF(A51="","",IFERROR(G51*VLOOKUP(H51,'Abrechnung'!$A$12:$G$111,7,FALSE),0))</f>
        <v/>
      </c>
      <c r="K51" s="7" t="n"/>
    </row>
    <row r="52">
      <c r="A52" s="6" t="n"/>
      <c r="B52" s="7" t="n"/>
      <c r="C52" s="7" t="n"/>
      <c r="D52" s="44" t="n"/>
      <c r="E52" s="7" t="n"/>
      <c r="F52" s="36" t="n"/>
      <c r="G52" s="37">
        <f>IF(A52="","",IFERROR(F52*(1+IFERROR(VLOOKUP(B52,$N$12:$O$21,2,FALSE),0)),0))</f>
        <v/>
      </c>
      <c r="H52" s="6" t="n"/>
      <c r="I52" s="26">
        <f>IF(A52="","",IFERROR(VLOOKUP(B52,$N$12:$P$21,3,FALSE),""))</f>
        <v/>
      </c>
      <c r="J52" s="37">
        <f>IF(A52="","",IFERROR(G52*VLOOKUP(H52,'Abrechnung'!$A$12:$G$111,7,FALSE),0))</f>
        <v/>
      </c>
      <c r="K52" s="7" t="n"/>
    </row>
    <row r="53">
      <c r="A53" s="6" t="n"/>
      <c r="B53" s="7" t="n"/>
      <c r="C53" s="7" t="n"/>
      <c r="D53" s="44" t="n"/>
      <c r="E53" s="7" t="n"/>
      <c r="F53" s="36" t="n"/>
      <c r="G53" s="39">
        <f>IF(A53="","",IFERROR(F53*(1+IFERROR(VLOOKUP(B53,$N$12:$O$21,2,FALSE),0)),0))</f>
        <v/>
      </c>
      <c r="H53" s="6" t="n"/>
      <c r="I53" s="27">
        <f>IF(A53="","",IFERROR(VLOOKUP(B53,$N$12:$P$21,3,FALSE),""))</f>
        <v/>
      </c>
      <c r="J53" s="39">
        <f>IF(A53="","",IFERROR(G53*VLOOKUP(H53,'Abrechnung'!$A$12:$G$111,7,FALSE),0))</f>
        <v/>
      </c>
      <c r="K53" s="7" t="n"/>
    </row>
    <row r="54">
      <c r="A54" s="6" t="n"/>
      <c r="B54" s="7" t="n"/>
      <c r="C54" s="7" t="n"/>
      <c r="D54" s="44" t="n"/>
      <c r="E54" s="7" t="n"/>
      <c r="F54" s="36" t="n"/>
      <c r="G54" s="37">
        <f>IF(A54="","",IFERROR(F54*(1+IFERROR(VLOOKUP(B54,$N$12:$O$21,2,FALSE),0)),0))</f>
        <v/>
      </c>
      <c r="H54" s="6" t="n"/>
      <c r="I54" s="26">
        <f>IF(A54="","",IFERROR(VLOOKUP(B54,$N$12:$P$21,3,FALSE),""))</f>
        <v/>
      </c>
      <c r="J54" s="37">
        <f>IF(A54="","",IFERROR(G54*VLOOKUP(H54,'Abrechnung'!$A$12:$G$111,7,FALSE),0))</f>
        <v/>
      </c>
      <c r="K54" s="7" t="n"/>
    </row>
    <row r="55">
      <c r="A55" s="6" t="n"/>
      <c r="B55" s="7" t="n"/>
      <c r="C55" s="7" t="n"/>
      <c r="D55" s="44" t="n"/>
      <c r="E55" s="7" t="n"/>
      <c r="F55" s="36" t="n"/>
      <c r="G55" s="39">
        <f>IF(A55="","",IFERROR(F55*(1+IFERROR(VLOOKUP(B55,$N$12:$O$21,2,FALSE),0)),0))</f>
        <v/>
      </c>
      <c r="H55" s="6" t="n"/>
      <c r="I55" s="27">
        <f>IF(A55="","",IFERROR(VLOOKUP(B55,$N$12:$P$21,3,FALSE),""))</f>
        <v/>
      </c>
      <c r="J55" s="39">
        <f>IF(A55="","",IFERROR(G55*VLOOKUP(H55,'Abrechnung'!$A$12:$G$111,7,FALSE),0))</f>
        <v/>
      </c>
      <c r="K55" s="7" t="n"/>
    </row>
    <row r="56">
      <c r="A56" s="6" t="n"/>
      <c r="B56" s="7" t="n"/>
      <c r="C56" s="7" t="n"/>
      <c r="D56" s="44" t="n"/>
      <c r="E56" s="7" t="n"/>
      <c r="F56" s="36" t="n"/>
      <c r="G56" s="37">
        <f>IF(A56="","",IFERROR(F56*(1+IFERROR(VLOOKUP(B56,$N$12:$O$21,2,FALSE),0)),0))</f>
        <v/>
      </c>
      <c r="H56" s="6" t="n"/>
      <c r="I56" s="26">
        <f>IF(A56="","",IFERROR(VLOOKUP(B56,$N$12:$P$21,3,FALSE),""))</f>
        <v/>
      </c>
      <c r="J56" s="37">
        <f>IF(A56="","",IFERROR(G56*VLOOKUP(H56,'Abrechnung'!$A$12:$G$111,7,FALSE),0))</f>
        <v/>
      </c>
      <c r="K56" s="7" t="n"/>
    </row>
    <row r="57">
      <c r="A57" s="6" t="n"/>
      <c r="B57" s="7" t="n"/>
      <c r="C57" s="7" t="n"/>
      <c r="D57" s="44" t="n"/>
      <c r="E57" s="7" t="n"/>
      <c r="F57" s="36" t="n"/>
      <c r="G57" s="39">
        <f>IF(A57="","",IFERROR(F57*(1+IFERROR(VLOOKUP(B57,$N$12:$O$21,2,FALSE),0)),0))</f>
        <v/>
      </c>
      <c r="H57" s="6" t="n"/>
      <c r="I57" s="27">
        <f>IF(A57="","",IFERROR(VLOOKUP(B57,$N$12:$P$21,3,FALSE),""))</f>
        <v/>
      </c>
      <c r="J57" s="39">
        <f>IF(A57="","",IFERROR(G57*VLOOKUP(H57,'Abrechnung'!$A$12:$G$111,7,FALSE),0))</f>
        <v/>
      </c>
      <c r="K57" s="7" t="n"/>
    </row>
    <row r="58">
      <c r="A58" s="6" t="n"/>
      <c r="B58" s="7" t="n"/>
      <c r="C58" s="7" t="n"/>
      <c r="D58" s="44" t="n"/>
      <c r="E58" s="7" t="n"/>
      <c r="F58" s="36" t="n"/>
      <c r="G58" s="37">
        <f>IF(A58="","",IFERROR(F58*(1+IFERROR(VLOOKUP(B58,$N$12:$O$21,2,FALSE),0)),0))</f>
        <v/>
      </c>
      <c r="H58" s="6" t="n"/>
      <c r="I58" s="26">
        <f>IF(A58="","",IFERROR(VLOOKUP(B58,$N$12:$P$21,3,FALSE),""))</f>
        <v/>
      </c>
      <c r="J58" s="37">
        <f>IF(A58="","",IFERROR(G58*VLOOKUP(H58,'Abrechnung'!$A$12:$G$111,7,FALSE),0))</f>
        <v/>
      </c>
      <c r="K58" s="7" t="n"/>
    </row>
    <row r="59">
      <c r="A59" s="6" t="n"/>
      <c r="B59" s="7" t="n"/>
      <c r="C59" s="7" t="n"/>
      <c r="D59" s="44" t="n"/>
      <c r="E59" s="7" t="n"/>
      <c r="F59" s="36" t="n"/>
      <c r="G59" s="39">
        <f>IF(A59="","",IFERROR(F59*(1+IFERROR(VLOOKUP(B59,$N$12:$O$21,2,FALSE),0)),0))</f>
        <v/>
      </c>
      <c r="H59" s="6" t="n"/>
      <c r="I59" s="27">
        <f>IF(A59="","",IFERROR(VLOOKUP(B59,$N$12:$P$21,3,FALSE),""))</f>
        <v/>
      </c>
      <c r="J59" s="39">
        <f>IF(A59="","",IFERROR(G59*VLOOKUP(H59,'Abrechnung'!$A$12:$G$111,7,FALSE),0))</f>
        <v/>
      </c>
      <c r="K59" s="7" t="n"/>
    </row>
    <row r="60">
      <c r="A60" s="6" t="n"/>
      <c r="B60" s="7" t="n"/>
      <c r="C60" s="7" t="n"/>
      <c r="D60" s="44" t="n"/>
      <c r="E60" s="7" t="n"/>
      <c r="F60" s="36" t="n"/>
      <c r="G60" s="37">
        <f>IF(A60="","",IFERROR(F60*(1+IFERROR(VLOOKUP(B60,$N$12:$O$21,2,FALSE),0)),0))</f>
        <v/>
      </c>
      <c r="H60" s="6" t="n"/>
      <c r="I60" s="26">
        <f>IF(A60="","",IFERROR(VLOOKUP(B60,$N$12:$P$21,3,FALSE),""))</f>
        <v/>
      </c>
      <c r="J60" s="37">
        <f>IF(A60="","",IFERROR(G60*VLOOKUP(H60,'Abrechnung'!$A$12:$G$111,7,FALSE),0))</f>
        <v/>
      </c>
      <c r="K60" s="7" t="n"/>
    </row>
    <row r="61">
      <c r="A61" s="6" t="n"/>
      <c r="B61" s="7" t="n"/>
      <c r="C61" s="7" t="n"/>
      <c r="D61" s="44" t="n"/>
      <c r="E61" s="7" t="n"/>
      <c r="F61" s="36" t="n"/>
      <c r="G61" s="39">
        <f>IF(A61="","",IFERROR(F61*(1+IFERROR(VLOOKUP(B61,$N$12:$O$21,2,FALSE),0)),0))</f>
        <v/>
      </c>
      <c r="H61" s="6" t="n"/>
      <c r="I61" s="27">
        <f>IF(A61="","",IFERROR(VLOOKUP(B61,$N$12:$P$21,3,FALSE),""))</f>
        <v/>
      </c>
      <c r="J61" s="39">
        <f>IF(A61="","",IFERROR(G61*VLOOKUP(H61,'Abrechnung'!$A$12:$G$111,7,FALSE),0))</f>
        <v/>
      </c>
      <c r="K61" s="7" t="n"/>
    </row>
    <row r="62">
      <c r="A62" s="6" t="n"/>
      <c r="B62" s="7" t="n"/>
      <c r="C62" s="7" t="n"/>
      <c r="D62" s="44" t="n"/>
      <c r="E62" s="7" t="n"/>
      <c r="F62" s="36" t="n"/>
      <c r="G62" s="37">
        <f>IF(A62="","",IFERROR(F62*(1+IFERROR(VLOOKUP(B62,$N$12:$O$21,2,FALSE),0)),0))</f>
        <v/>
      </c>
      <c r="H62" s="6" t="n"/>
      <c r="I62" s="26">
        <f>IF(A62="","",IFERROR(VLOOKUP(B62,$N$12:$P$21,3,FALSE),""))</f>
        <v/>
      </c>
      <c r="J62" s="37">
        <f>IF(A62="","",IFERROR(G62*VLOOKUP(H62,'Abrechnung'!$A$12:$G$111,7,FALSE),0))</f>
        <v/>
      </c>
      <c r="K62" s="7" t="n"/>
    </row>
    <row r="63">
      <c r="A63" s="6" t="n"/>
      <c r="B63" s="7" t="n"/>
      <c r="C63" s="7" t="n"/>
      <c r="D63" s="44" t="n"/>
      <c r="E63" s="7" t="n"/>
      <c r="F63" s="36" t="n"/>
      <c r="G63" s="39">
        <f>IF(A63="","",IFERROR(F63*(1+IFERROR(VLOOKUP(B63,$N$12:$O$21,2,FALSE),0)),0))</f>
        <v/>
      </c>
      <c r="H63" s="6" t="n"/>
      <c r="I63" s="27">
        <f>IF(A63="","",IFERROR(VLOOKUP(B63,$N$12:$P$21,3,FALSE),""))</f>
        <v/>
      </c>
      <c r="J63" s="39">
        <f>IF(A63="","",IFERROR(G63*VLOOKUP(H63,'Abrechnung'!$A$12:$G$111,7,FALSE),0))</f>
        <v/>
      </c>
      <c r="K63" s="7" t="n"/>
    </row>
    <row r="64">
      <c r="A64" s="6" t="n"/>
      <c r="B64" s="7" t="n"/>
      <c r="C64" s="7" t="n"/>
      <c r="D64" s="44" t="n"/>
      <c r="E64" s="7" t="n"/>
      <c r="F64" s="36" t="n"/>
      <c r="G64" s="37">
        <f>IF(A64="","",IFERROR(F64*(1+IFERROR(VLOOKUP(B64,$N$12:$O$21,2,FALSE),0)),0))</f>
        <v/>
      </c>
      <c r="H64" s="6" t="n"/>
      <c r="I64" s="26">
        <f>IF(A64="","",IFERROR(VLOOKUP(B64,$N$12:$P$21,3,FALSE),""))</f>
        <v/>
      </c>
      <c r="J64" s="37">
        <f>IF(A64="","",IFERROR(G64*VLOOKUP(H64,'Abrechnung'!$A$12:$G$111,7,FALSE),0))</f>
        <v/>
      </c>
      <c r="K64" s="7" t="n"/>
    </row>
    <row r="65">
      <c r="A65" s="6" t="n"/>
      <c r="B65" s="7" t="n"/>
      <c r="C65" s="7" t="n"/>
      <c r="D65" s="44" t="n"/>
      <c r="E65" s="7" t="n"/>
      <c r="F65" s="36" t="n"/>
      <c r="G65" s="39">
        <f>IF(A65="","",IFERROR(F65*(1+IFERROR(VLOOKUP(B65,$N$12:$O$21,2,FALSE),0)),0))</f>
        <v/>
      </c>
      <c r="H65" s="6" t="n"/>
      <c r="I65" s="27">
        <f>IF(A65="","",IFERROR(VLOOKUP(B65,$N$12:$P$21,3,FALSE),""))</f>
        <v/>
      </c>
      <c r="J65" s="39">
        <f>IF(A65="","",IFERROR(G65*VLOOKUP(H65,'Abrechnung'!$A$12:$G$111,7,FALSE),0))</f>
        <v/>
      </c>
      <c r="K65" s="7" t="n"/>
    </row>
    <row r="66">
      <c r="A66" s="6" t="n"/>
      <c r="B66" s="7" t="n"/>
      <c r="C66" s="7" t="n"/>
      <c r="D66" s="44" t="n"/>
      <c r="E66" s="7" t="n"/>
      <c r="F66" s="36" t="n"/>
      <c r="G66" s="37">
        <f>IF(A66="","",IFERROR(F66*(1+IFERROR(VLOOKUP(B66,$N$12:$O$21,2,FALSE),0)),0))</f>
        <v/>
      </c>
      <c r="H66" s="6" t="n"/>
      <c r="I66" s="26">
        <f>IF(A66="","",IFERROR(VLOOKUP(B66,$N$12:$P$21,3,FALSE),""))</f>
        <v/>
      </c>
      <c r="J66" s="37">
        <f>IF(A66="","",IFERROR(G66*VLOOKUP(H66,'Abrechnung'!$A$12:$G$111,7,FALSE),0))</f>
        <v/>
      </c>
      <c r="K66" s="7" t="n"/>
    </row>
    <row r="67">
      <c r="A67" s="6" t="n"/>
      <c r="B67" s="7" t="n"/>
      <c r="C67" s="7" t="n"/>
      <c r="D67" s="44" t="n"/>
      <c r="E67" s="7" t="n"/>
      <c r="F67" s="36" t="n"/>
      <c r="G67" s="39">
        <f>IF(A67="","",IFERROR(F67*(1+IFERROR(VLOOKUP(B67,$N$12:$O$21,2,FALSE),0)),0))</f>
        <v/>
      </c>
      <c r="H67" s="6" t="n"/>
      <c r="I67" s="27">
        <f>IF(A67="","",IFERROR(VLOOKUP(B67,$N$12:$P$21,3,FALSE),""))</f>
        <v/>
      </c>
      <c r="J67" s="39">
        <f>IF(A67="","",IFERROR(G67*VLOOKUP(H67,'Abrechnung'!$A$12:$G$111,7,FALSE),0))</f>
        <v/>
      </c>
      <c r="K67" s="7" t="n"/>
    </row>
    <row r="68">
      <c r="A68" s="6" t="n"/>
      <c r="B68" s="7" t="n"/>
      <c r="C68" s="7" t="n"/>
      <c r="D68" s="44" t="n"/>
      <c r="E68" s="7" t="n"/>
      <c r="F68" s="36" t="n"/>
      <c r="G68" s="37">
        <f>IF(A68="","",IFERROR(F68*(1+IFERROR(VLOOKUP(B68,$N$12:$O$21,2,FALSE),0)),0))</f>
        <v/>
      </c>
      <c r="H68" s="6" t="n"/>
      <c r="I68" s="26">
        <f>IF(A68="","",IFERROR(VLOOKUP(B68,$N$12:$P$21,3,FALSE),""))</f>
        <v/>
      </c>
      <c r="J68" s="37">
        <f>IF(A68="","",IFERROR(G68*VLOOKUP(H68,'Abrechnung'!$A$12:$G$111,7,FALSE),0))</f>
        <v/>
      </c>
      <c r="K68" s="7" t="n"/>
    </row>
    <row r="69">
      <c r="A69" s="6" t="n"/>
      <c r="B69" s="7" t="n"/>
      <c r="C69" s="7" t="n"/>
      <c r="D69" s="44" t="n"/>
      <c r="E69" s="7" t="n"/>
      <c r="F69" s="36" t="n"/>
      <c r="G69" s="39">
        <f>IF(A69="","",IFERROR(F69*(1+IFERROR(VLOOKUP(B69,$N$12:$O$21,2,FALSE),0)),0))</f>
        <v/>
      </c>
      <c r="H69" s="6" t="n"/>
      <c r="I69" s="27">
        <f>IF(A69="","",IFERROR(VLOOKUP(B69,$N$12:$P$21,3,FALSE),""))</f>
        <v/>
      </c>
      <c r="J69" s="39">
        <f>IF(A69="","",IFERROR(G69*VLOOKUP(H69,'Abrechnung'!$A$12:$G$111,7,FALSE),0))</f>
        <v/>
      </c>
      <c r="K69" s="7" t="n"/>
    </row>
    <row r="70">
      <c r="A70" s="6" t="n"/>
      <c r="B70" s="7" t="n"/>
      <c r="C70" s="7" t="n"/>
      <c r="D70" s="44" t="n"/>
      <c r="E70" s="7" t="n"/>
      <c r="F70" s="36" t="n"/>
      <c r="G70" s="37">
        <f>IF(A70="","",IFERROR(F70*(1+IFERROR(VLOOKUP(B70,$N$12:$O$21,2,FALSE),0)),0))</f>
        <v/>
      </c>
      <c r="H70" s="6" t="n"/>
      <c r="I70" s="26">
        <f>IF(A70="","",IFERROR(VLOOKUP(B70,$N$12:$P$21,3,FALSE),""))</f>
        <v/>
      </c>
      <c r="J70" s="37">
        <f>IF(A70="","",IFERROR(G70*VLOOKUP(H70,'Abrechnung'!$A$12:$G$111,7,FALSE),0))</f>
        <v/>
      </c>
      <c r="K70" s="7" t="n"/>
    </row>
    <row r="71">
      <c r="A71" s="6" t="n"/>
      <c r="B71" s="7" t="n"/>
      <c r="C71" s="7" t="n"/>
      <c r="D71" s="44" t="n"/>
      <c r="E71" s="7" t="n"/>
      <c r="F71" s="36" t="n"/>
      <c r="G71" s="39">
        <f>IF(A71="","",IFERROR(F71*(1+IFERROR(VLOOKUP(B71,$N$12:$O$21,2,FALSE),0)),0))</f>
        <v/>
      </c>
      <c r="H71" s="6" t="n"/>
      <c r="I71" s="27">
        <f>IF(A71="","",IFERROR(VLOOKUP(B71,$N$12:$P$21,3,FALSE),""))</f>
        <v/>
      </c>
      <c r="J71" s="39">
        <f>IF(A71="","",IFERROR(G71*VLOOKUP(H71,'Abrechnung'!$A$12:$G$111,7,FALSE),0))</f>
        <v/>
      </c>
      <c r="K71" s="7" t="n"/>
    </row>
    <row r="72">
      <c r="A72" s="6" t="n"/>
      <c r="B72" s="7" t="n"/>
      <c r="C72" s="7" t="n"/>
      <c r="D72" s="44" t="n"/>
      <c r="E72" s="7" t="n"/>
      <c r="F72" s="36" t="n"/>
      <c r="G72" s="37">
        <f>IF(A72="","",IFERROR(F72*(1+IFERROR(VLOOKUP(B72,$N$12:$O$21,2,FALSE),0)),0))</f>
        <v/>
      </c>
      <c r="H72" s="6" t="n"/>
      <c r="I72" s="26">
        <f>IF(A72="","",IFERROR(VLOOKUP(B72,$N$12:$P$21,3,FALSE),""))</f>
        <v/>
      </c>
      <c r="J72" s="37">
        <f>IF(A72="","",IFERROR(G72*VLOOKUP(H72,'Abrechnung'!$A$12:$G$111,7,FALSE),0))</f>
        <v/>
      </c>
      <c r="K72" s="7" t="n"/>
    </row>
    <row r="73">
      <c r="A73" s="6" t="n"/>
      <c r="B73" s="7" t="n"/>
      <c r="C73" s="7" t="n"/>
      <c r="D73" s="44" t="n"/>
      <c r="E73" s="7" t="n"/>
      <c r="F73" s="36" t="n"/>
      <c r="G73" s="39">
        <f>IF(A73="","",IFERROR(F73*(1+IFERROR(VLOOKUP(B73,$N$12:$O$21,2,FALSE),0)),0))</f>
        <v/>
      </c>
      <c r="H73" s="6" t="n"/>
      <c r="I73" s="27">
        <f>IF(A73="","",IFERROR(VLOOKUP(B73,$N$12:$P$21,3,FALSE),""))</f>
        <v/>
      </c>
      <c r="J73" s="39">
        <f>IF(A73="","",IFERROR(G73*VLOOKUP(H73,'Abrechnung'!$A$12:$G$111,7,FALSE),0))</f>
        <v/>
      </c>
      <c r="K73" s="7" t="n"/>
    </row>
    <row r="74">
      <c r="A74" s="6" t="n"/>
      <c r="B74" s="7" t="n"/>
      <c r="C74" s="7" t="n"/>
      <c r="D74" s="44" t="n"/>
      <c r="E74" s="7" t="n"/>
      <c r="F74" s="36" t="n"/>
      <c r="G74" s="37">
        <f>IF(A74="","",IFERROR(F74*(1+IFERROR(VLOOKUP(B74,$N$12:$O$21,2,FALSE),0)),0))</f>
        <v/>
      </c>
      <c r="H74" s="6" t="n"/>
      <c r="I74" s="26">
        <f>IF(A74="","",IFERROR(VLOOKUP(B74,$N$12:$P$21,3,FALSE),""))</f>
        <v/>
      </c>
      <c r="J74" s="37">
        <f>IF(A74="","",IFERROR(G74*VLOOKUP(H74,'Abrechnung'!$A$12:$G$111,7,FALSE),0))</f>
        <v/>
      </c>
      <c r="K74" s="7" t="n"/>
    </row>
    <row r="75">
      <c r="A75" s="6" t="n"/>
      <c r="B75" s="7" t="n"/>
      <c r="C75" s="7" t="n"/>
      <c r="D75" s="44" t="n"/>
      <c r="E75" s="7" t="n"/>
      <c r="F75" s="36" t="n"/>
      <c r="G75" s="39">
        <f>IF(A75="","",IFERROR(F75*(1+IFERROR(VLOOKUP(B75,$N$12:$O$21,2,FALSE),0)),0))</f>
        <v/>
      </c>
      <c r="H75" s="6" t="n"/>
      <c r="I75" s="27">
        <f>IF(A75="","",IFERROR(VLOOKUP(B75,$N$12:$P$21,3,FALSE),""))</f>
        <v/>
      </c>
      <c r="J75" s="39">
        <f>IF(A75="","",IFERROR(G75*VLOOKUP(H75,'Abrechnung'!$A$12:$G$111,7,FALSE),0))</f>
        <v/>
      </c>
      <c r="K75" s="7" t="n"/>
    </row>
    <row r="76">
      <c r="A76" s="6" t="n"/>
      <c r="B76" s="7" t="n"/>
      <c r="C76" s="7" t="n"/>
      <c r="D76" s="44" t="n"/>
      <c r="E76" s="7" t="n"/>
      <c r="F76" s="36" t="n"/>
      <c r="G76" s="37">
        <f>IF(A76="","",IFERROR(F76*(1+IFERROR(VLOOKUP(B76,$N$12:$O$21,2,FALSE),0)),0))</f>
        <v/>
      </c>
      <c r="H76" s="6" t="n"/>
      <c r="I76" s="26">
        <f>IF(A76="","",IFERROR(VLOOKUP(B76,$N$12:$P$21,3,FALSE),""))</f>
        <v/>
      </c>
      <c r="J76" s="37">
        <f>IF(A76="","",IFERROR(G76*VLOOKUP(H76,'Abrechnung'!$A$12:$G$111,7,FALSE),0))</f>
        <v/>
      </c>
      <c r="K76" s="7" t="n"/>
    </row>
    <row r="77">
      <c r="A77" s="6" t="n"/>
      <c r="B77" s="7" t="n"/>
      <c r="C77" s="7" t="n"/>
      <c r="D77" s="44" t="n"/>
      <c r="E77" s="7" t="n"/>
      <c r="F77" s="36" t="n"/>
      <c r="G77" s="39">
        <f>IF(A77="","",IFERROR(F77*(1+IFERROR(VLOOKUP(B77,$N$12:$O$21,2,FALSE),0)),0))</f>
        <v/>
      </c>
      <c r="H77" s="6" t="n"/>
      <c r="I77" s="27">
        <f>IF(A77="","",IFERROR(VLOOKUP(B77,$N$12:$P$21,3,FALSE),""))</f>
        <v/>
      </c>
      <c r="J77" s="39">
        <f>IF(A77="","",IFERROR(G77*VLOOKUP(H77,'Abrechnung'!$A$12:$G$111,7,FALSE),0))</f>
        <v/>
      </c>
      <c r="K77" s="7" t="n"/>
    </row>
    <row r="78">
      <c r="A78" s="6" t="n"/>
      <c r="B78" s="7" t="n"/>
      <c r="C78" s="7" t="n"/>
      <c r="D78" s="44" t="n"/>
      <c r="E78" s="7" t="n"/>
      <c r="F78" s="36" t="n"/>
      <c r="G78" s="37">
        <f>IF(A78="","",IFERROR(F78*(1+IFERROR(VLOOKUP(B78,$N$12:$O$21,2,FALSE),0)),0))</f>
        <v/>
      </c>
      <c r="H78" s="6" t="n"/>
      <c r="I78" s="26">
        <f>IF(A78="","",IFERROR(VLOOKUP(B78,$N$12:$P$21,3,FALSE),""))</f>
        <v/>
      </c>
      <c r="J78" s="37">
        <f>IF(A78="","",IFERROR(G78*VLOOKUP(H78,'Abrechnung'!$A$12:$G$111,7,FALSE),0))</f>
        <v/>
      </c>
      <c r="K78" s="7" t="n"/>
    </row>
    <row r="79">
      <c r="A79" s="6" t="n"/>
      <c r="B79" s="7" t="n"/>
      <c r="C79" s="7" t="n"/>
      <c r="D79" s="44" t="n"/>
      <c r="E79" s="7" t="n"/>
      <c r="F79" s="36" t="n"/>
      <c r="G79" s="39">
        <f>IF(A79="","",IFERROR(F79*(1+IFERROR(VLOOKUP(B79,$N$12:$O$21,2,FALSE),0)),0))</f>
        <v/>
      </c>
      <c r="H79" s="6" t="n"/>
      <c r="I79" s="27">
        <f>IF(A79="","",IFERROR(VLOOKUP(B79,$N$12:$P$21,3,FALSE),""))</f>
        <v/>
      </c>
      <c r="J79" s="39">
        <f>IF(A79="","",IFERROR(G79*VLOOKUP(H79,'Abrechnung'!$A$12:$G$111,7,FALSE),0))</f>
        <v/>
      </c>
      <c r="K79" s="7" t="n"/>
    </row>
    <row r="80">
      <c r="A80" s="6" t="n"/>
      <c r="B80" s="7" t="n"/>
      <c r="C80" s="7" t="n"/>
      <c r="D80" s="44" t="n"/>
      <c r="E80" s="7" t="n"/>
      <c r="F80" s="36" t="n"/>
      <c r="G80" s="37">
        <f>IF(A80="","",IFERROR(F80*(1+IFERROR(VLOOKUP(B80,$N$12:$O$21,2,FALSE),0)),0))</f>
        <v/>
      </c>
      <c r="H80" s="6" t="n"/>
      <c r="I80" s="26">
        <f>IF(A80="","",IFERROR(VLOOKUP(B80,$N$12:$P$21,3,FALSE),""))</f>
        <v/>
      </c>
      <c r="J80" s="37">
        <f>IF(A80="","",IFERROR(G80*VLOOKUP(H80,'Abrechnung'!$A$12:$G$111,7,FALSE),0))</f>
        <v/>
      </c>
      <c r="K80" s="7" t="n"/>
    </row>
    <row r="81">
      <c r="A81" s="6" t="n"/>
      <c r="B81" s="7" t="n"/>
      <c r="C81" s="7" t="n"/>
      <c r="D81" s="44" t="n"/>
      <c r="E81" s="7" t="n"/>
      <c r="F81" s="36" t="n"/>
      <c r="G81" s="39">
        <f>IF(A81="","",IFERROR(F81*(1+IFERROR(VLOOKUP(B81,$N$12:$O$21,2,FALSE),0)),0))</f>
        <v/>
      </c>
      <c r="H81" s="6" t="n"/>
      <c r="I81" s="27">
        <f>IF(A81="","",IFERROR(VLOOKUP(B81,$N$12:$P$21,3,FALSE),""))</f>
        <v/>
      </c>
      <c r="J81" s="39">
        <f>IF(A81="","",IFERROR(G81*VLOOKUP(H81,'Abrechnung'!$A$12:$G$111,7,FALSE),0))</f>
        <v/>
      </c>
      <c r="K81" s="7" t="n"/>
    </row>
    <row r="82">
      <c r="A82" s="6" t="n"/>
      <c r="B82" s="7" t="n"/>
      <c r="C82" s="7" t="n"/>
      <c r="D82" s="44" t="n"/>
      <c r="E82" s="7" t="n"/>
      <c r="F82" s="36" t="n"/>
      <c r="G82" s="37">
        <f>IF(A82="","",IFERROR(F82*(1+IFERROR(VLOOKUP(B82,$N$12:$O$21,2,FALSE),0)),0))</f>
        <v/>
      </c>
      <c r="H82" s="6" t="n"/>
      <c r="I82" s="26">
        <f>IF(A82="","",IFERROR(VLOOKUP(B82,$N$12:$P$21,3,FALSE),""))</f>
        <v/>
      </c>
      <c r="J82" s="37">
        <f>IF(A82="","",IFERROR(G82*VLOOKUP(H82,'Abrechnung'!$A$12:$G$111,7,FALSE),0))</f>
        <v/>
      </c>
      <c r="K82" s="7" t="n"/>
    </row>
    <row r="83">
      <c r="A83" s="6" t="n"/>
      <c r="B83" s="7" t="n"/>
      <c r="C83" s="7" t="n"/>
      <c r="D83" s="44" t="n"/>
      <c r="E83" s="7" t="n"/>
      <c r="F83" s="36" t="n"/>
      <c r="G83" s="39">
        <f>IF(A83="","",IFERROR(F83*(1+IFERROR(VLOOKUP(B83,$N$12:$O$21,2,FALSE),0)),0))</f>
        <v/>
      </c>
      <c r="H83" s="6" t="n"/>
      <c r="I83" s="27">
        <f>IF(A83="","",IFERROR(VLOOKUP(B83,$N$12:$P$21,3,FALSE),""))</f>
        <v/>
      </c>
      <c r="J83" s="39">
        <f>IF(A83="","",IFERROR(G83*VLOOKUP(H83,'Abrechnung'!$A$12:$G$111,7,FALSE),0))</f>
        <v/>
      </c>
      <c r="K83" s="7" t="n"/>
    </row>
    <row r="84">
      <c r="A84" s="6" t="n"/>
      <c r="B84" s="7" t="n"/>
      <c r="C84" s="7" t="n"/>
      <c r="D84" s="44" t="n"/>
      <c r="E84" s="7" t="n"/>
      <c r="F84" s="36" t="n"/>
      <c r="G84" s="37">
        <f>IF(A84="","",IFERROR(F84*(1+IFERROR(VLOOKUP(B84,$N$12:$O$21,2,FALSE),0)),0))</f>
        <v/>
      </c>
      <c r="H84" s="6" t="n"/>
      <c r="I84" s="26">
        <f>IF(A84="","",IFERROR(VLOOKUP(B84,$N$12:$P$21,3,FALSE),""))</f>
        <v/>
      </c>
      <c r="J84" s="37">
        <f>IF(A84="","",IFERROR(G84*VLOOKUP(H84,'Abrechnung'!$A$12:$G$111,7,FALSE),0))</f>
        <v/>
      </c>
      <c r="K84" s="7" t="n"/>
    </row>
    <row r="85">
      <c r="A85" s="6" t="n"/>
      <c r="B85" s="7" t="n"/>
      <c r="C85" s="7" t="n"/>
      <c r="D85" s="44" t="n"/>
      <c r="E85" s="7" t="n"/>
      <c r="F85" s="36" t="n"/>
      <c r="G85" s="39">
        <f>IF(A85="","",IFERROR(F85*(1+IFERROR(VLOOKUP(B85,$N$12:$O$21,2,FALSE),0)),0))</f>
        <v/>
      </c>
      <c r="H85" s="6" t="n"/>
      <c r="I85" s="27">
        <f>IF(A85="","",IFERROR(VLOOKUP(B85,$N$12:$P$21,3,FALSE),""))</f>
        <v/>
      </c>
      <c r="J85" s="39">
        <f>IF(A85="","",IFERROR(G85*VLOOKUP(H85,'Abrechnung'!$A$12:$G$111,7,FALSE),0))</f>
        <v/>
      </c>
      <c r="K85" s="7" t="n"/>
    </row>
    <row r="86">
      <c r="A86" s="6" t="n"/>
      <c r="B86" s="7" t="n"/>
      <c r="C86" s="7" t="n"/>
      <c r="D86" s="44" t="n"/>
      <c r="E86" s="7" t="n"/>
      <c r="F86" s="36" t="n"/>
      <c r="G86" s="37">
        <f>IF(A86="","",IFERROR(F86*(1+IFERROR(VLOOKUP(B86,$N$12:$O$21,2,FALSE),0)),0))</f>
        <v/>
      </c>
      <c r="H86" s="6" t="n"/>
      <c r="I86" s="26">
        <f>IF(A86="","",IFERROR(VLOOKUP(B86,$N$12:$P$21,3,FALSE),""))</f>
        <v/>
      </c>
      <c r="J86" s="37">
        <f>IF(A86="","",IFERROR(G86*VLOOKUP(H86,'Abrechnung'!$A$12:$G$111,7,FALSE),0))</f>
        <v/>
      </c>
      <c r="K86" s="7" t="n"/>
    </row>
    <row r="87">
      <c r="A87" s="6" t="n"/>
      <c r="B87" s="7" t="n"/>
      <c r="C87" s="7" t="n"/>
      <c r="D87" s="44" t="n"/>
      <c r="E87" s="7" t="n"/>
      <c r="F87" s="36" t="n"/>
      <c r="G87" s="39">
        <f>IF(A87="","",IFERROR(F87*(1+IFERROR(VLOOKUP(B87,$N$12:$O$21,2,FALSE),0)),0))</f>
        <v/>
      </c>
      <c r="H87" s="6" t="n"/>
      <c r="I87" s="27">
        <f>IF(A87="","",IFERROR(VLOOKUP(B87,$N$12:$P$21,3,FALSE),""))</f>
        <v/>
      </c>
      <c r="J87" s="39">
        <f>IF(A87="","",IFERROR(G87*VLOOKUP(H87,'Abrechnung'!$A$12:$G$111,7,FALSE),0))</f>
        <v/>
      </c>
      <c r="K87" s="7" t="n"/>
    </row>
    <row r="88">
      <c r="A88" s="6" t="n"/>
      <c r="B88" s="7" t="n"/>
      <c r="C88" s="7" t="n"/>
      <c r="D88" s="44" t="n"/>
      <c r="E88" s="7" t="n"/>
      <c r="F88" s="36" t="n"/>
      <c r="G88" s="37">
        <f>IF(A88="","",IFERROR(F88*(1+IFERROR(VLOOKUP(B88,$N$12:$O$21,2,FALSE),0)),0))</f>
        <v/>
      </c>
      <c r="H88" s="6" t="n"/>
      <c r="I88" s="26">
        <f>IF(A88="","",IFERROR(VLOOKUP(B88,$N$12:$P$21,3,FALSE),""))</f>
        <v/>
      </c>
      <c r="J88" s="37">
        <f>IF(A88="","",IFERROR(G88*VLOOKUP(H88,'Abrechnung'!$A$12:$G$111,7,FALSE),0))</f>
        <v/>
      </c>
      <c r="K88" s="7" t="n"/>
    </row>
    <row r="89">
      <c r="A89" s="6" t="n"/>
      <c r="B89" s="7" t="n"/>
      <c r="C89" s="7" t="n"/>
      <c r="D89" s="44" t="n"/>
      <c r="E89" s="7" t="n"/>
      <c r="F89" s="36" t="n"/>
      <c r="G89" s="39">
        <f>IF(A89="","",IFERROR(F89*(1+IFERROR(VLOOKUP(B89,$N$12:$O$21,2,FALSE),0)),0))</f>
        <v/>
      </c>
      <c r="H89" s="6" t="n"/>
      <c r="I89" s="27">
        <f>IF(A89="","",IFERROR(VLOOKUP(B89,$N$12:$P$21,3,FALSE),""))</f>
        <v/>
      </c>
      <c r="J89" s="39">
        <f>IF(A89="","",IFERROR(G89*VLOOKUP(H89,'Abrechnung'!$A$12:$G$111,7,FALSE),0))</f>
        <v/>
      </c>
      <c r="K89" s="7" t="n"/>
    </row>
    <row r="90">
      <c r="A90" s="6" t="n"/>
      <c r="B90" s="7" t="n"/>
      <c r="C90" s="7" t="n"/>
      <c r="D90" s="44" t="n"/>
      <c r="E90" s="7" t="n"/>
      <c r="F90" s="36" t="n"/>
      <c r="G90" s="37">
        <f>IF(A90="","",IFERROR(F90*(1+IFERROR(VLOOKUP(B90,$N$12:$O$21,2,FALSE),0)),0))</f>
        <v/>
      </c>
      <c r="H90" s="6" t="n"/>
      <c r="I90" s="26">
        <f>IF(A90="","",IFERROR(VLOOKUP(B90,$N$12:$P$21,3,FALSE),""))</f>
        <v/>
      </c>
      <c r="J90" s="37">
        <f>IF(A90="","",IFERROR(G90*VLOOKUP(H90,'Abrechnung'!$A$12:$G$111,7,FALSE),0))</f>
        <v/>
      </c>
      <c r="K90" s="7" t="n"/>
    </row>
    <row r="91">
      <c r="A91" s="6" t="n"/>
      <c r="B91" s="7" t="n"/>
      <c r="C91" s="7" t="n"/>
      <c r="D91" s="44" t="n"/>
      <c r="E91" s="7" t="n"/>
      <c r="F91" s="36" t="n"/>
      <c r="G91" s="39">
        <f>IF(A91="","",IFERROR(F91*(1+IFERROR(VLOOKUP(B91,$N$12:$O$21,2,FALSE),0)),0))</f>
        <v/>
      </c>
      <c r="H91" s="6" t="n"/>
      <c r="I91" s="27">
        <f>IF(A91="","",IFERROR(VLOOKUP(B91,$N$12:$P$21,3,FALSE),""))</f>
        <v/>
      </c>
      <c r="J91" s="39">
        <f>IF(A91="","",IFERROR(G91*VLOOKUP(H91,'Abrechnung'!$A$12:$G$111,7,FALSE),0))</f>
        <v/>
      </c>
      <c r="K91" s="7" t="n"/>
    </row>
    <row r="92">
      <c r="A92" s="6" t="n"/>
      <c r="B92" s="7" t="n"/>
      <c r="C92" s="7" t="n"/>
      <c r="D92" s="44" t="n"/>
      <c r="E92" s="7" t="n"/>
      <c r="F92" s="36" t="n"/>
      <c r="G92" s="37">
        <f>IF(A92="","",IFERROR(F92*(1+IFERROR(VLOOKUP(B92,$N$12:$O$21,2,FALSE),0)),0))</f>
        <v/>
      </c>
      <c r="H92" s="6" t="n"/>
      <c r="I92" s="26">
        <f>IF(A92="","",IFERROR(VLOOKUP(B92,$N$12:$P$21,3,FALSE),""))</f>
        <v/>
      </c>
      <c r="J92" s="37">
        <f>IF(A92="","",IFERROR(G92*VLOOKUP(H92,'Abrechnung'!$A$12:$G$111,7,FALSE),0))</f>
        <v/>
      </c>
      <c r="K92" s="7" t="n"/>
    </row>
    <row r="93">
      <c r="A93" s="6" t="n"/>
      <c r="B93" s="7" t="n"/>
      <c r="C93" s="7" t="n"/>
      <c r="D93" s="44" t="n"/>
      <c r="E93" s="7" t="n"/>
      <c r="F93" s="36" t="n"/>
      <c r="G93" s="39">
        <f>IF(A93="","",IFERROR(F93*(1+IFERROR(VLOOKUP(B93,$N$12:$O$21,2,FALSE),0)),0))</f>
        <v/>
      </c>
      <c r="H93" s="6" t="n"/>
      <c r="I93" s="27">
        <f>IF(A93="","",IFERROR(VLOOKUP(B93,$N$12:$P$21,3,FALSE),""))</f>
        <v/>
      </c>
      <c r="J93" s="39">
        <f>IF(A93="","",IFERROR(G93*VLOOKUP(H93,'Abrechnung'!$A$12:$G$111,7,FALSE),0))</f>
        <v/>
      </c>
      <c r="K93" s="7" t="n"/>
    </row>
    <row r="94">
      <c r="A94" s="6" t="n"/>
      <c r="B94" s="7" t="n"/>
      <c r="C94" s="7" t="n"/>
      <c r="D94" s="44" t="n"/>
      <c r="E94" s="7" t="n"/>
      <c r="F94" s="36" t="n"/>
      <c r="G94" s="37">
        <f>IF(A94="","",IFERROR(F94*(1+IFERROR(VLOOKUP(B94,$N$12:$O$21,2,FALSE),0)),0))</f>
        <v/>
      </c>
      <c r="H94" s="6" t="n"/>
      <c r="I94" s="26">
        <f>IF(A94="","",IFERROR(VLOOKUP(B94,$N$12:$P$21,3,FALSE),""))</f>
        <v/>
      </c>
      <c r="J94" s="37">
        <f>IF(A94="","",IFERROR(G94*VLOOKUP(H94,'Abrechnung'!$A$12:$G$111,7,FALSE),0))</f>
        <v/>
      </c>
      <c r="K94" s="7" t="n"/>
    </row>
    <row r="95">
      <c r="A95" s="6" t="n"/>
      <c r="B95" s="7" t="n"/>
      <c r="C95" s="7" t="n"/>
      <c r="D95" s="44" t="n"/>
      <c r="E95" s="7" t="n"/>
      <c r="F95" s="36" t="n"/>
      <c r="G95" s="39">
        <f>IF(A95="","",IFERROR(F95*(1+IFERROR(VLOOKUP(B95,$N$12:$O$21,2,FALSE),0)),0))</f>
        <v/>
      </c>
      <c r="H95" s="6" t="n"/>
      <c r="I95" s="27">
        <f>IF(A95="","",IFERROR(VLOOKUP(B95,$N$12:$P$21,3,FALSE),""))</f>
        <v/>
      </c>
      <c r="J95" s="39">
        <f>IF(A95="","",IFERROR(G95*VLOOKUP(H95,'Abrechnung'!$A$12:$G$111,7,FALSE),0))</f>
        <v/>
      </c>
      <c r="K95" s="7" t="n"/>
    </row>
    <row r="96">
      <c r="A96" s="6" t="n"/>
      <c r="B96" s="7" t="n"/>
      <c r="C96" s="7" t="n"/>
      <c r="D96" s="44" t="n"/>
      <c r="E96" s="7" t="n"/>
      <c r="F96" s="36" t="n"/>
      <c r="G96" s="37">
        <f>IF(A96="","",IFERROR(F96*(1+IFERROR(VLOOKUP(B96,$N$12:$O$21,2,FALSE),0)),0))</f>
        <v/>
      </c>
      <c r="H96" s="6" t="n"/>
      <c r="I96" s="26">
        <f>IF(A96="","",IFERROR(VLOOKUP(B96,$N$12:$P$21,3,FALSE),""))</f>
        <v/>
      </c>
      <c r="J96" s="37">
        <f>IF(A96="","",IFERROR(G96*VLOOKUP(H96,'Abrechnung'!$A$12:$G$111,7,FALSE),0))</f>
        <v/>
      </c>
      <c r="K96" s="7" t="n"/>
    </row>
    <row r="97">
      <c r="A97" s="6" t="n"/>
      <c r="B97" s="7" t="n"/>
      <c r="C97" s="7" t="n"/>
      <c r="D97" s="44" t="n"/>
      <c r="E97" s="7" t="n"/>
      <c r="F97" s="36" t="n"/>
      <c r="G97" s="39">
        <f>IF(A97="","",IFERROR(F97*(1+IFERROR(VLOOKUP(B97,$N$12:$O$21,2,FALSE),0)),0))</f>
        <v/>
      </c>
      <c r="H97" s="6" t="n"/>
      <c r="I97" s="27">
        <f>IF(A97="","",IFERROR(VLOOKUP(B97,$N$12:$P$21,3,FALSE),""))</f>
        <v/>
      </c>
      <c r="J97" s="39">
        <f>IF(A97="","",IFERROR(G97*VLOOKUP(H97,'Abrechnung'!$A$12:$G$111,7,FALSE),0))</f>
        <v/>
      </c>
      <c r="K97" s="7" t="n"/>
    </row>
    <row r="98">
      <c r="A98" s="6" t="n"/>
      <c r="B98" s="7" t="n"/>
      <c r="C98" s="7" t="n"/>
      <c r="D98" s="44" t="n"/>
      <c r="E98" s="7" t="n"/>
      <c r="F98" s="36" t="n"/>
      <c r="G98" s="37">
        <f>IF(A98="","",IFERROR(F98*(1+IFERROR(VLOOKUP(B98,$N$12:$O$21,2,FALSE),0)),0))</f>
        <v/>
      </c>
      <c r="H98" s="6" t="n"/>
      <c r="I98" s="26">
        <f>IF(A98="","",IFERROR(VLOOKUP(B98,$N$12:$P$21,3,FALSE),""))</f>
        <v/>
      </c>
      <c r="J98" s="37">
        <f>IF(A98="","",IFERROR(G98*VLOOKUP(H98,'Abrechnung'!$A$12:$G$111,7,FALSE),0))</f>
        <v/>
      </c>
      <c r="K98" s="7" t="n"/>
    </row>
    <row r="99">
      <c r="A99" s="6" t="n"/>
      <c r="B99" s="7" t="n"/>
      <c r="C99" s="7" t="n"/>
      <c r="D99" s="44" t="n"/>
      <c r="E99" s="7" t="n"/>
      <c r="F99" s="36" t="n"/>
      <c r="G99" s="39">
        <f>IF(A99="","",IFERROR(F99*(1+IFERROR(VLOOKUP(B99,$N$12:$O$21,2,FALSE),0)),0))</f>
        <v/>
      </c>
      <c r="H99" s="6" t="n"/>
      <c r="I99" s="27">
        <f>IF(A99="","",IFERROR(VLOOKUP(B99,$N$12:$P$21,3,FALSE),""))</f>
        <v/>
      </c>
      <c r="J99" s="39">
        <f>IF(A99="","",IFERROR(G99*VLOOKUP(H99,'Abrechnung'!$A$12:$G$111,7,FALSE),0))</f>
        <v/>
      </c>
      <c r="K99" s="7" t="n"/>
    </row>
    <row r="100">
      <c r="A100" s="6" t="n"/>
      <c r="B100" s="7" t="n"/>
      <c r="C100" s="7" t="n"/>
      <c r="D100" s="44" t="n"/>
      <c r="E100" s="7" t="n"/>
      <c r="F100" s="36" t="n"/>
      <c r="G100" s="37">
        <f>IF(A100="","",IFERROR(F100*(1+IFERROR(VLOOKUP(B100,$N$12:$O$21,2,FALSE),0)),0))</f>
        <v/>
      </c>
      <c r="H100" s="6" t="n"/>
      <c r="I100" s="26">
        <f>IF(A100="","",IFERROR(VLOOKUP(B100,$N$12:$P$21,3,FALSE),""))</f>
        <v/>
      </c>
      <c r="J100" s="37">
        <f>IF(A100="","",IFERROR(G100*VLOOKUP(H100,'Abrechnung'!$A$12:$G$111,7,FALSE),0))</f>
        <v/>
      </c>
      <c r="K100" s="7" t="n"/>
    </row>
    <row r="101">
      <c r="A101" s="6" t="n"/>
      <c r="B101" s="7" t="n"/>
      <c r="C101" s="7" t="n"/>
      <c r="D101" s="44" t="n"/>
      <c r="E101" s="7" t="n"/>
      <c r="F101" s="36" t="n"/>
      <c r="G101" s="39">
        <f>IF(A101="","",IFERROR(F101*(1+IFERROR(VLOOKUP(B101,$N$12:$O$21,2,FALSE),0)),0))</f>
        <v/>
      </c>
      <c r="H101" s="6" t="n"/>
      <c r="I101" s="27">
        <f>IF(A101="","",IFERROR(VLOOKUP(B101,$N$12:$P$21,3,FALSE),""))</f>
        <v/>
      </c>
      <c r="J101" s="39">
        <f>IF(A101="","",IFERROR(G101*VLOOKUP(H101,'Abrechnung'!$A$12:$G$111,7,FALSE),0))</f>
        <v/>
      </c>
      <c r="K101" s="7" t="n"/>
    </row>
    <row r="102">
      <c r="A102" s="6" t="n"/>
      <c r="B102" s="7" t="n"/>
      <c r="C102" s="7" t="n"/>
      <c r="D102" s="44" t="n"/>
      <c r="E102" s="7" t="n"/>
      <c r="F102" s="36" t="n"/>
      <c r="G102" s="37">
        <f>IF(A102="","",IFERROR(F102*(1+IFERROR(VLOOKUP(B102,$N$12:$O$21,2,FALSE),0)),0))</f>
        <v/>
      </c>
      <c r="H102" s="6" t="n"/>
      <c r="I102" s="26">
        <f>IF(A102="","",IFERROR(VLOOKUP(B102,$N$12:$P$21,3,FALSE),""))</f>
        <v/>
      </c>
      <c r="J102" s="37">
        <f>IF(A102="","",IFERROR(G102*VLOOKUP(H102,'Abrechnung'!$A$12:$G$111,7,FALSE),0))</f>
        <v/>
      </c>
      <c r="K102" s="7" t="n"/>
    </row>
    <row r="103">
      <c r="A103" s="6" t="n"/>
      <c r="B103" s="7" t="n"/>
      <c r="C103" s="7" t="n"/>
      <c r="D103" s="44" t="n"/>
      <c r="E103" s="7" t="n"/>
      <c r="F103" s="36" t="n"/>
      <c r="G103" s="39">
        <f>IF(A103="","",IFERROR(F103*(1+IFERROR(VLOOKUP(B103,$N$12:$O$21,2,FALSE),0)),0))</f>
        <v/>
      </c>
      <c r="H103" s="6" t="n"/>
      <c r="I103" s="27">
        <f>IF(A103="","",IFERROR(VLOOKUP(B103,$N$12:$P$21,3,FALSE),""))</f>
        <v/>
      </c>
      <c r="J103" s="39">
        <f>IF(A103="","",IFERROR(G103*VLOOKUP(H103,'Abrechnung'!$A$12:$G$111,7,FALSE),0))</f>
        <v/>
      </c>
      <c r="K103" s="7" t="n"/>
    </row>
    <row r="104">
      <c r="A104" s="6" t="n"/>
      <c r="B104" s="7" t="n"/>
      <c r="C104" s="7" t="n"/>
      <c r="D104" s="44" t="n"/>
      <c r="E104" s="7" t="n"/>
      <c r="F104" s="36" t="n"/>
      <c r="G104" s="37">
        <f>IF(A104="","",IFERROR(F104*(1+IFERROR(VLOOKUP(B104,$N$12:$O$21,2,FALSE),0)),0))</f>
        <v/>
      </c>
      <c r="H104" s="6" t="n"/>
      <c r="I104" s="26">
        <f>IF(A104="","",IFERROR(VLOOKUP(B104,$N$12:$P$21,3,FALSE),""))</f>
        <v/>
      </c>
      <c r="J104" s="37">
        <f>IF(A104="","",IFERROR(G104*VLOOKUP(H104,'Abrechnung'!$A$12:$G$111,7,FALSE),0))</f>
        <v/>
      </c>
      <c r="K104" s="7" t="n"/>
    </row>
    <row r="105">
      <c r="A105" s="6" t="n"/>
      <c r="B105" s="7" t="n"/>
      <c r="C105" s="7" t="n"/>
      <c r="D105" s="44" t="n"/>
      <c r="E105" s="7" t="n"/>
      <c r="F105" s="36" t="n"/>
      <c r="G105" s="39">
        <f>IF(A105="","",IFERROR(F105*(1+IFERROR(VLOOKUP(B105,$N$12:$O$21,2,FALSE),0)),0))</f>
        <v/>
      </c>
      <c r="H105" s="6" t="n"/>
      <c r="I105" s="27">
        <f>IF(A105="","",IFERROR(VLOOKUP(B105,$N$12:$P$21,3,FALSE),""))</f>
        <v/>
      </c>
      <c r="J105" s="39">
        <f>IF(A105="","",IFERROR(G105*VLOOKUP(H105,'Abrechnung'!$A$12:$G$111,7,FALSE),0))</f>
        <v/>
      </c>
      <c r="K105" s="7" t="n"/>
    </row>
    <row r="106">
      <c r="A106" s="6" t="n"/>
      <c r="B106" s="7" t="n"/>
      <c r="C106" s="7" t="n"/>
      <c r="D106" s="44" t="n"/>
      <c r="E106" s="7" t="n"/>
      <c r="F106" s="36" t="n"/>
      <c r="G106" s="37">
        <f>IF(A106="","",IFERROR(F106*(1+IFERROR(VLOOKUP(B106,$N$12:$O$21,2,FALSE),0)),0))</f>
        <v/>
      </c>
      <c r="H106" s="6" t="n"/>
      <c r="I106" s="26">
        <f>IF(A106="","",IFERROR(VLOOKUP(B106,$N$12:$P$21,3,FALSE),""))</f>
        <v/>
      </c>
      <c r="J106" s="37">
        <f>IF(A106="","",IFERROR(G106*VLOOKUP(H106,'Abrechnung'!$A$12:$G$111,7,FALSE),0))</f>
        <v/>
      </c>
      <c r="K106" s="7" t="n"/>
    </row>
    <row r="107">
      <c r="A107" s="6" t="n"/>
      <c r="B107" s="7" t="n"/>
      <c r="C107" s="7" t="n"/>
      <c r="D107" s="44" t="n"/>
      <c r="E107" s="7" t="n"/>
      <c r="F107" s="36" t="n"/>
      <c r="G107" s="39">
        <f>IF(A107="","",IFERROR(F107*(1+IFERROR(VLOOKUP(B107,$N$12:$O$21,2,FALSE),0)),0))</f>
        <v/>
      </c>
      <c r="H107" s="6" t="n"/>
      <c r="I107" s="27">
        <f>IF(A107="","",IFERROR(VLOOKUP(B107,$N$12:$P$21,3,FALSE),""))</f>
        <v/>
      </c>
      <c r="J107" s="39">
        <f>IF(A107="","",IFERROR(G107*VLOOKUP(H107,'Abrechnung'!$A$12:$G$111,7,FALSE),0))</f>
        <v/>
      </c>
      <c r="K107" s="7" t="n"/>
    </row>
    <row r="108">
      <c r="A108" s="6" t="n"/>
      <c r="B108" s="7" t="n"/>
      <c r="C108" s="7" t="n"/>
      <c r="D108" s="44" t="n"/>
      <c r="E108" s="7" t="n"/>
      <c r="F108" s="36" t="n"/>
      <c r="G108" s="37">
        <f>IF(A108="","",IFERROR(F108*(1+IFERROR(VLOOKUP(B108,$N$12:$O$21,2,FALSE),0)),0))</f>
        <v/>
      </c>
      <c r="H108" s="6" t="n"/>
      <c r="I108" s="26">
        <f>IF(A108="","",IFERROR(VLOOKUP(B108,$N$12:$P$21,3,FALSE),""))</f>
        <v/>
      </c>
      <c r="J108" s="37">
        <f>IF(A108="","",IFERROR(G108*VLOOKUP(H108,'Abrechnung'!$A$12:$G$111,7,FALSE),0))</f>
        <v/>
      </c>
      <c r="K108" s="7" t="n"/>
    </row>
    <row r="109">
      <c r="A109" s="6" t="n"/>
      <c r="B109" s="7" t="n"/>
      <c r="C109" s="7" t="n"/>
      <c r="D109" s="44" t="n"/>
      <c r="E109" s="7" t="n"/>
      <c r="F109" s="36" t="n"/>
      <c r="G109" s="39">
        <f>IF(A109="","",IFERROR(F109*(1+IFERROR(VLOOKUP(B109,$N$12:$O$21,2,FALSE),0)),0))</f>
        <v/>
      </c>
      <c r="H109" s="6" t="n"/>
      <c r="I109" s="27">
        <f>IF(A109="","",IFERROR(VLOOKUP(B109,$N$12:$P$21,3,FALSE),""))</f>
        <v/>
      </c>
      <c r="J109" s="39">
        <f>IF(A109="","",IFERROR(G109*VLOOKUP(H109,'Abrechnung'!$A$12:$G$111,7,FALSE),0))</f>
        <v/>
      </c>
      <c r="K109" s="7" t="n"/>
    </row>
    <row r="110">
      <c r="A110" s="6" t="n"/>
      <c r="B110" s="7" t="n"/>
      <c r="C110" s="7" t="n"/>
      <c r="D110" s="44" t="n"/>
      <c r="E110" s="7" t="n"/>
      <c r="F110" s="36" t="n"/>
      <c r="G110" s="37">
        <f>IF(A110="","",IFERROR(F110*(1+IFERROR(VLOOKUP(B110,$N$12:$O$21,2,FALSE),0)),0))</f>
        <v/>
      </c>
      <c r="H110" s="6" t="n"/>
      <c r="I110" s="26">
        <f>IF(A110="","",IFERROR(VLOOKUP(B110,$N$12:$P$21,3,FALSE),""))</f>
        <v/>
      </c>
      <c r="J110" s="37">
        <f>IF(A110="","",IFERROR(G110*VLOOKUP(H110,'Abrechnung'!$A$12:$G$111,7,FALSE),0))</f>
        <v/>
      </c>
      <c r="K110" s="7" t="n"/>
    </row>
    <row r="111">
      <c r="A111" s="6" t="n"/>
      <c r="B111" s="7" t="n"/>
      <c r="C111" s="7" t="n"/>
      <c r="D111" s="44" t="n"/>
      <c r="E111" s="7" t="n"/>
      <c r="F111" s="36" t="n"/>
      <c r="G111" s="39">
        <f>IF(A111="","",IFERROR(F111*(1+IFERROR(VLOOKUP(B111,$N$12:$O$21,2,FALSE),0)),0))</f>
        <v/>
      </c>
      <c r="H111" s="6" t="n"/>
      <c r="I111" s="27">
        <f>IF(A111="","",IFERROR(VLOOKUP(B111,$N$12:$P$21,3,FALSE),""))</f>
        <v/>
      </c>
      <c r="J111" s="39">
        <f>IF(A111="","",IFERROR(G111*VLOOKUP(H111,'Abrechnung'!$A$12:$G$111,7,FALSE),0))</f>
        <v/>
      </c>
      <c r="K111" s="7" t="n"/>
    </row>
    <row r="112">
      <c r="A112" s="16" t="inlineStr">
        <is>
          <t>Total</t>
        </is>
      </c>
      <c r="B112" s="17" t="n"/>
      <c r="C112" s="17" t="n"/>
      <c r="D112" s="17" t="n"/>
      <c r="E112" s="17" t="n"/>
      <c r="F112" s="41">
        <f>SUM(F12:F111)</f>
        <v/>
      </c>
      <c r="G112" s="41">
        <f>SUM(G12:G111)</f>
        <v/>
      </c>
      <c r="H112" s="17" t="n"/>
      <c r="I112" s="17" t="n"/>
      <c r="J112" s="41">
        <f>SUM(J12:J111)</f>
        <v/>
      </c>
      <c r="K112" s="17" t="n"/>
    </row>
  </sheetData>
  <autoFilter ref="A11:K111"/>
  <mergeCells count="1">
    <mergeCell ref="A1:P1"/>
  </mergeCells>
  <dataValidations count="4">
    <dataValidation sqref="B12:B111" showErrorMessage="1" showInputMessage="1" allowBlank="1" type="list">
      <formula1>$N$12:$N$21</formula1>
    </dataValidation>
    <dataValidation sqref="D12:D111" showErrorMessage="1" showInputMessage="1" allowBlank="1" type="date" operator="between">
      <formula1>1</formula1>
      <formula2>2958465</formula2>
    </dataValidation>
    <dataValidation sqref="F12:F111" showErrorMessage="1" showInputMessage="1" allowBlank="1" type="decimal" operator="greaterThanOrEqual">
      <formula1>0</formula1>
    </dataValidation>
    <dataValidation sqref="H12:H111" showErrorMessage="1" showInputMessage="1" allowBlank="1" type="list">
      <formula1>'Abrechnung'!$A$12:$A$111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8" customHeight="1">
      <c r="A1" s="1" t="inlineStr">
        <is>
          <t>Übersicht Nebenkostenabrechnung</t>
        </is>
      </c>
    </row>
    <row r="2"/>
    <row r="3">
      <c r="A3" s="5" t="inlineStr">
        <is>
          <t>Kennzahl</t>
        </is>
      </c>
      <c r="B3" s="5" t="inlineStr">
        <is>
          <t>Wert</t>
        </is>
      </c>
    </row>
    <row r="4"/>
    <row r="5">
      <c r="A5" s="28" t="inlineStr">
        <is>
          <t>Gesamtkosten der Liegenschaft</t>
        </is>
      </c>
      <c r="B5" s="43">
        <f>SUM('Kostenarten'!G12:G111)</f>
        <v/>
      </c>
    </row>
    <row r="6">
      <c r="A6" s="29" t="inlineStr">
        <is>
          <t>Total Akontozahlungen</t>
        </is>
      </c>
      <c r="B6" s="45">
        <f>SUM('Abrechnung'!J12:J111)</f>
        <v/>
      </c>
    </row>
    <row r="7">
      <c r="A7" s="28" t="inlineStr">
        <is>
          <t>Total Guthaben</t>
        </is>
      </c>
      <c r="B7" s="43">
        <f>SUMIF('Abrechnung'!L12:L111,"&gt;0",'Abrechnung'!L12:L111)</f>
        <v/>
      </c>
    </row>
    <row r="8">
      <c r="A8" s="29" t="inlineStr">
        <is>
          <t>Total Nachzahlungen</t>
        </is>
      </c>
      <c r="B8" s="45">
        <f>ABS(SUMIF('Abrechnung'!L12:L111,"&lt;0",'Abrechnung'!L12:L111))</f>
        <v/>
      </c>
    </row>
    <row r="9">
      <c r="A9" s="28" t="inlineStr">
        <is>
          <t>Durchschnittliche Kosten pro m²</t>
        </is>
      </c>
      <c r="B9" s="43">
        <f>IFERROR(AVERAGE('Abrechnung'!K12:K111)/AVERAGE('Abrechnung'!F12:F111),0)</f>
        <v/>
      </c>
    </row>
    <row r="10">
      <c r="A10" s="29" t="inlineStr">
        <is>
          <t>Anzahl Wohnungen</t>
        </is>
      </c>
      <c r="B10" s="31">
        <f>COUNTIF('Abrechnung'!A12:A111,"&lt;&gt;")</f>
        <v/>
      </c>
    </row>
    <row r="11">
      <c r="A11" s="28" t="inlineStr">
        <is>
          <t>Anzahl Guthabenfälle</t>
        </is>
      </c>
      <c r="B11" s="24">
        <f>COUNTIF('Abrechnung'!M12:M111,"Guthaben")</f>
        <v/>
      </c>
    </row>
    <row r="12">
      <c r="A12" s="29" t="inlineStr">
        <is>
          <t>Anzahl Nachzahlungsfälle</t>
        </is>
      </c>
      <c r="B12" s="31">
        <f>COUNTIF('Abrechnung'!M12:M111,"Nachzahlung")</f>
        <v/>
      </c>
    </row>
    <row r="13">
      <c r="A13" s="28" t="inlineStr">
        <is>
          <t>Kontrollabweichung Kosten / Zuteilung</t>
        </is>
      </c>
      <c r="B13" s="43">
        <f>ABS(SUM('Abrechnung'!K12:K111)-SUM('Kostenarten'!J12:J111))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05" customWidth="1" min="2" max="2"/>
  </cols>
  <sheetData>
    <row r="1" ht="28" customHeight="1">
      <c r="A1" s="1" t="inlineStr">
        <is>
          <t>Anleitung zur Nebenkostenabrechnung</t>
        </is>
      </c>
    </row>
    <row r="2"/>
    <row r="3" ht="45" customHeight="1">
      <c r="A3" s="2" t="inlineStr">
        <is>
          <t>Verwendungszweck</t>
        </is>
      </c>
      <c r="B3" s="32" t="inlineStr">
        <is>
          <t>Diese Vorlage unterstützt die jährliche Nebenkostenabrechnung in CHF. Vor dem Versand müssen Mietvertrag, Belege, Verteilschlüssel und geltende mietrechtliche Vorgaben geprüft werden.</t>
        </is>
      </c>
    </row>
    <row r="4" ht="45" customHeight="1">
      <c r="A4" s="2" t="inlineStr">
        <is>
          <t>Abrechnung</t>
        </is>
      </c>
      <c r="B4" s="33" t="inlineStr">
        <is>
          <t>Erfassen oder ergänzen Sie pro Mietobjekt Objekt-Nr., Mietpartei, Wohnfläche, monatliches Akonto, Anzahl Monate und Bemerkungen. Gelbe Zellen sind Eingabezellen.</t>
        </is>
      </c>
    </row>
    <row r="5" ht="45" customHeight="1">
      <c r="A5" s="2" t="inlineStr">
        <is>
          <t>Verteilschlüssel</t>
        </is>
      </c>
      <c r="B5" s="32" t="inlineStr">
        <is>
          <t>Der Verteilschlüssel wird anhand der Wohnfläche berechnet. Prüfen Sie, ob der im Mietvertrag vereinbarte Schlüssel mit der gewählten Verteilung übereinstimmt.</t>
        </is>
      </c>
    </row>
    <row r="6" ht="45" customHeight="1">
      <c r="A6" s="2" t="inlineStr">
        <is>
          <t>Kostenarten</t>
        </is>
      </c>
      <c r="B6" s="33" t="inlineStr">
        <is>
          <t>Erfassen Sie effektive Rechnungen mit Belegdatum, Gesamtkosten exkl. MWST, Objekt-Nr. und Kommentar. MWST-Satz und Standardschlüssel werden aus der Hilfstabelle übernommen.</t>
        </is>
      </c>
    </row>
    <row r="7" ht="45" customHeight="1">
      <c r="A7" s="2" t="inlineStr">
        <is>
          <t>MWST</t>
        </is>
      </c>
      <c r="B7" s="32" t="inlineStr">
        <is>
          <t>Die Hilfstabelle enthält 8.1 % Normalsatz, 2.6 % reduzierten Satz und kann bei Bedarf angepasst werden. Verwenden Sie den auf dem Beleg ausgewiesenen Satz.</t>
        </is>
      </c>
    </row>
    <row r="8" ht="45" customHeight="1">
      <c r="A8" s="2" t="inlineStr">
        <is>
          <t>Übersicht</t>
        </is>
      </c>
      <c r="B8" s="33" t="inlineStr">
        <is>
          <t>Die Übersicht zeigt Gesamtkosten, Akontozahlungen, Guthaben, Nachzahlungen und die Kontrollabweichung zwischen Kosten und Objektzuteilung.</t>
        </is>
      </c>
    </row>
    <row r="9" ht="45" customHeight="1">
      <c r="A9" s="2" t="inlineStr">
        <is>
          <t>Kontrolle</t>
        </is>
      </c>
      <c r="B9" s="32" t="inlineStr">
        <is>
          <t>Eine Kontrollabweichung weist auf fehlende, unvollständige oder anders zu verteilende Kostenpositionen hin und muss vor Abschluss der Abrechnung geprüft werden.</t>
        </is>
      </c>
    </row>
    <row r="10" ht="45" customHeight="1">
      <c r="A10" s="2" t="inlineStr">
        <is>
          <t>Dokumentation</t>
        </is>
      </c>
      <c r="B10" s="33" t="inlineStr">
        <is>
          <t>Bewahren Sie Rechnungen, Belege, Mietverträge und die Berechnungsgrundlagen nachvollziehbar auf.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2026-09-11T10:45:17Z</dcterms:created>
  <dcterms:modified xmlns:dcterms="http://purl.org/dc/terms/" xmlns:xsi="http://www.w3.org/2001/XMLSchema-instance" xsi:type="dcterms:W3CDTF">2026-09-11T10:45:17Z</dcterms:modified>
</cp:coreProperties>
</file>