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ückforderungen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Anleitun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DD.MM.YYYY"/>
    <numFmt numFmtId="165" formatCode="CHF #'##0.00"/>
    <numFmt numFmtId="166" formatCode="0.0%"/>
    <numFmt numFmtId="167" formatCode="0.0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i val="1"/>
      <color rgb="00374151"/>
      <sz val="10"/>
    </font>
    <font>
      <name val="Calibri"/>
      <b val="1"/>
      <color rgb="00FFFFFF"/>
      <sz val="11"/>
    </font>
    <font>
      <name val="Calibri"/>
      <color rgb="001F2937"/>
      <sz val="10"/>
    </font>
    <font>
      <name val="Calibri"/>
      <b val="1"/>
      <color rgb="001F2937"/>
      <sz val="10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FFBEB"/>
        <bgColor rgb="00FFFBEB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/>
    </xf>
    <xf numFmtId="0" fontId="4" fillId="4" borderId="1" pivotButton="0" quotePrefix="0" xfId="0"/>
    <xf numFmtId="164" fontId="4" fillId="4" borderId="1" pivotButton="0" quotePrefix="0" xfId="0"/>
    <xf numFmtId="165" fontId="4" fillId="3" borderId="1" pivotButton="0" quotePrefix="0" xfId="0"/>
    <xf numFmtId="166" fontId="4" fillId="4" borderId="1" pivotButton="0" quotePrefix="0" xfId="0"/>
    <xf numFmtId="165" fontId="4" fillId="4" borderId="1" pivotButton="0" quotePrefix="0" xfId="0"/>
    <xf numFmtId="1" fontId="4" fillId="4" borderId="1" pivotButton="0" quotePrefix="0" xfId="0"/>
    <xf numFmtId="0" fontId="4" fillId="5" borderId="1" applyAlignment="1" pivotButton="0" quotePrefix="0" xfId="0">
      <alignment horizontal="center"/>
    </xf>
    <xf numFmtId="0" fontId="4" fillId="5" borderId="1" pivotButton="0" quotePrefix="0" xfId="0"/>
    <xf numFmtId="164" fontId="4" fillId="5" borderId="1" pivotButton="0" quotePrefix="0" xfId="0"/>
    <xf numFmtId="166" fontId="4" fillId="5" borderId="1" pivotButton="0" quotePrefix="0" xfId="0"/>
    <xf numFmtId="165" fontId="4" fillId="5" borderId="1" pivotButton="0" quotePrefix="0" xfId="0"/>
    <xf numFmtId="1" fontId="4" fillId="5" borderId="1" pivotButton="0" quotePrefix="0" xfId="0"/>
    <xf numFmtId="0" fontId="3" fillId="6" borderId="1" pivotButton="0" quotePrefix="0" xfId="0"/>
    <xf numFmtId="165" fontId="3" fillId="6" borderId="1" pivotButton="0" quotePrefix="0" xfId="0"/>
    <xf numFmtId="0" fontId="1" fillId="0" borderId="0" pivotButton="0" quotePrefix="0" xfId="0"/>
    <xf numFmtId="0" fontId="3" fillId="2" borderId="1" applyAlignment="1" pivotButton="0" quotePrefix="0" xfId="0">
      <alignment horizontal="center"/>
    </xf>
    <xf numFmtId="1" fontId="5" fillId="4" borderId="1" pivotButton="0" quotePrefix="0" xfId="0"/>
    <xf numFmtId="165" fontId="5" fillId="5" borderId="1" pivotButton="0" quotePrefix="0" xfId="0"/>
    <xf numFmtId="1" fontId="5" fillId="5" borderId="1" pivotButton="0" quotePrefix="0" xfId="0"/>
    <xf numFmtId="165" fontId="5" fillId="4" borderId="1" pivotButton="0" quotePrefix="0" xfId="0"/>
    <xf numFmtId="167" fontId="5" fillId="3" borderId="1" pivotButton="0" quotePrefix="0" xfId="0"/>
    <xf numFmtId="0" fontId="4" fillId="0" borderId="0" pivotButton="0" quotePrefix="0" xfId="0"/>
    <xf numFmtId="0" fontId="5" fillId="0" borderId="0" pivotButton="0" quotePrefix="0" xfId="0"/>
    <xf numFmtId="165" fontId="5" fillId="0" borderId="0" pivotButton="0" quotePrefix="0" xfId="0"/>
  </cellXfs>
  <cellStyles count="1">
    <cellStyle name="Normal" xfId="0" builtinId="0" hidden="0"/>
  </cellStyles>
  <dxfs count="3">
    <dxf>
      <font>
        <name val="Calibri"/>
        <b val="1"/>
        <color rgb="0022C55E"/>
        <sz val="10"/>
      </font>
      <fill>
        <patternFill patternType="solid">
          <fgColor rgb="00DCFCE7"/>
          <bgColor rgb="00DCFCE7"/>
        </patternFill>
      </fill>
    </dxf>
    <dxf>
      <font>
        <name val="Calibri"/>
        <b val="1"/>
        <color rgb="00DC2626"/>
        <sz val="10"/>
      </font>
      <fill>
        <patternFill patternType="solid">
          <fgColor rgb="00FEE2E2"/>
          <bgColor rgb="00FEE2E2"/>
        </patternFill>
      </fill>
    </dxf>
    <dxf>
      <fill>
        <patternFill patternType="solid">
          <fgColor rgb="00FEF3C7"/>
          <bgColor rgb="00FEF3C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Verrechnungssteuer pro Wertschrift (CHF)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'Rückforderungen'!H4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'Rückforderungen'!$B$5:$B$13</f>
            </numRef>
          </cat>
          <val>
            <numRef>
              <f>'Rückforderungen'!$H$5:$H$13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Wertschrift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CHF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Anträge nach Status</a:t>
            </a:r>
          </a:p>
        </rich>
      </tx>
    </title>
    <plotArea>
      <pieChart>
        <varyColors val="1"/>
        <ser>
          <idx val="0"/>
          <order val="0"/>
          <tx>
            <strRef>
              <f>'Dashboard'!E4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'Dashboard'!$D$5:$D$9</f>
            </numRef>
          </cat>
          <val>
            <numRef>
              <f>'Dashboard'!$E$5:$E$9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19</row>
      <rowOff>0</rowOff>
    </from>
    <ext cx="792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19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32" customWidth="1" min="2" max="2"/>
    <col width="26" customWidth="1" min="3" max="3"/>
    <col width="9" customWidth="1" min="4" max="4"/>
    <col width="14" customWidth="1" min="5" max="5"/>
    <col width="16" customWidth="1" min="6" max="6"/>
    <col width="11" customWidth="1" min="7" max="7"/>
    <col width="18" customWidth="1" min="8" max="8"/>
    <col width="12" customWidth="1" min="9" max="9"/>
    <col width="16" customWidth="1" min="10" max="10"/>
    <col width="13" customWidth="1" min="11" max="11"/>
    <col width="18" customWidth="1" min="12" max="12"/>
    <col width="16" customWidth="1" min="13" max="13"/>
    <col width="14" customWidth="1" min="14" max="14"/>
    <col width="16" customWidth="1" min="15" max="15"/>
    <col width="28" customWidth="1" min="16" max="16"/>
  </cols>
  <sheetData>
    <row r="1">
      <c r="A1" s="1" t="inlineStr">
        <is>
          <t>Verrechnungssteuer Rückforderung Tracker – Schweiz</t>
        </is>
      </c>
    </row>
    <row r="2">
      <c r="A2" s="2" t="inlineStr">
        <is>
          <t>Musterfirma AG, Bahnhofstrasse 12, 8001 Zürich | UID-Nummer: CHE-123.456.789 MWST | Steuerjahr 2026</t>
        </is>
      </c>
    </row>
    <row r="3"/>
    <row r="4" ht="32" customHeight="1">
      <c r="A4" s="3" t="inlineStr">
        <is>
          <t>Nr</t>
        </is>
      </c>
      <c r="B4" s="3" t="inlineStr">
        <is>
          <t>Wertschrift / Bezeichnung</t>
        </is>
      </c>
      <c r="C4" s="3" t="inlineStr">
        <is>
          <t>Schuldner der steuerbaren Leistung</t>
        </is>
      </c>
      <c r="D4" s="3" t="inlineStr">
        <is>
          <t>Kanton</t>
        </is>
      </c>
      <c r="E4" s="3" t="inlineStr">
        <is>
          <t>Fälligkeitsdatum</t>
        </is>
      </c>
      <c r="F4" s="3" t="inlineStr">
        <is>
          <t>Bruttoertrag CHF</t>
        </is>
      </c>
      <c r="G4" s="3" t="inlineStr">
        <is>
          <t>VST-Satz %</t>
        </is>
      </c>
      <c r="H4" s="3" t="inlineStr">
        <is>
          <t>Verrechnungssteuer CHF</t>
        </is>
      </c>
      <c r="I4" s="3" t="inlineStr">
        <is>
          <t>Steuerperiode</t>
        </is>
      </c>
      <c r="J4" s="3" t="inlineStr">
        <is>
          <t>Antrag eingereicht am</t>
        </is>
      </c>
      <c r="K4" s="3" t="inlineStr">
        <is>
          <t>Status</t>
        </is>
      </c>
      <c r="L4" s="3" t="inlineStr">
        <is>
          <t>Rückerstattung erhalten am</t>
        </is>
      </c>
      <c r="M4" s="3" t="inlineStr">
        <is>
          <t>Betrag erhalten CHF</t>
        </is>
      </c>
      <c r="N4" s="3" t="inlineStr">
        <is>
          <t>Differenz CHF</t>
        </is>
      </c>
      <c r="O4" s="3" t="inlineStr">
        <is>
          <t>Bearbeitungsdauer (Tage)</t>
        </is>
      </c>
      <c r="P4" s="3" t="inlineStr">
        <is>
          <t>Bemerkung</t>
        </is>
      </c>
    </row>
    <row r="5">
      <c r="A5" s="4" t="n">
        <v>1</v>
      </c>
      <c r="B5" s="5" t="inlineStr">
        <is>
          <t>Nestlé SA Namenaktie – Dividende</t>
        </is>
      </c>
      <c r="C5" s="5" t="inlineStr">
        <is>
          <t>Nestlé SA</t>
        </is>
      </c>
      <c r="D5" s="4" t="inlineStr">
        <is>
          <t>VD</t>
        </is>
      </c>
      <c r="E5" s="6" t="inlineStr">
        <is>
          <t>15.04.2026</t>
        </is>
      </c>
      <c r="F5" s="7" t="n">
        <v>2450</v>
      </c>
      <c r="G5" s="8" t="n">
        <v>0.35</v>
      </c>
      <c r="H5" s="9">
        <f>F5*G5</f>
        <v/>
      </c>
      <c r="I5" s="4" t="inlineStr">
        <is>
          <t>2026</t>
        </is>
      </c>
      <c r="J5" s="6" t="inlineStr">
        <is>
          <t>20.04.2026</t>
        </is>
      </c>
      <c r="K5" s="4" t="inlineStr">
        <is>
          <t>Ausbezahlt</t>
        </is>
      </c>
      <c r="L5" s="6" t="inlineStr">
        <is>
          <t>15.06.2026</t>
        </is>
      </c>
      <c r="M5" s="7" t="n">
        <v>1592.5</v>
      </c>
      <c r="N5" s="9">
        <f>IF(M5&gt;0,M5-H5,0)</f>
        <v/>
      </c>
      <c r="O5" s="10">
        <f>IFERROR(IF(L5="","",L5-J5),"")</f>
        <v/>
      </c>
      <c r="P5" s="5" t="inlineStr">
        <is>
          <t>Zins gemäss Abrechnung Bank</t>
        </is>
      </c>
    </row>
    <row r="6">
      <c r="A6" s="11" t="n">
        <v>2</v>
      </c>
      <c r="B6" s="12" t="inlineStr">
        <is>
          <t>UBS Group AG – Dividende</t>
        </is>
      </c>
      <c r="C6" s="12" t="inlineStr">
        <is>
          <t>UBS Group AG</t>
        </is>
      </c>
      <c r="D6" s="11" t="inlineStr">
        <is>
          <t>ZH</t>
        </is>
      </c>
      <c r="E6" s="13" t="inlineStr">
        <is>
          <t>02.05.2026</t>
        </is>
      </c>
      <c r="F6" s="7" t="n">
        <v>1180</v>
      </c>
      <c r="G6" s="14" t="n">
        <v>0.35</v>
      </c>
      <c r="H6" s="15">
        <f>F6*G6</f>
        <v/>
      </c>
      <c r="I6" s="11" t="inlineStr">
        <is>
          <t>2026</t>
        </is>
      </c>
      <c r="J6" s="13" t="inlineStr">
        <is>
          <t>10.05.2026</t>
        </is>
      </c>
      <c r="K6" s="11" t="inlineStr">
        <is>
          <t>Ausbezahlt</t>
        </is>
      </c>
      <c r="L6" s="13" t="inlineStr">
        <is>
          <t>28.06.2026</t>
        </is>
      </c>
      <c r="M6" s="7" t="n">
        <v>767</v>
      </c>
      <c r="N6" s="15">
        <f>IF(M6&gt;0,M6-H6,0)</f>
        <v/>
      </c>
      <c r="O6" s="16">
        <f>IFERROR(IF(L6="","",L6-J6),"")</f>
        <v/>
      </c>
      <c r="P6" s="12" t="inlineStr"/>
    </row>
    <row r="7">
      <c r="A7" s="4" t="n">
        <v>3</v>
      </c>
      <c r="B7" s="5" t="inlineStr">
        <is>
          <t>Zurich Insurance Group – Dividende</t>
        </is>
      </c>
      <c r="C7" s="5" t="inlineStr">
        <is>
          <t>Zurich Insurance Group AG</t>
        </is>
      </c>
      <c r="D7" s="4" t="inlineStr">
        <is>
          <t>ZH</t>
        </is>
      </c>
      <c r="E7" s="6" t="inlineStr">
        <is>
          <t>07.04.2026</t>
        </is>
      </c>
      <c r="F7" s="7" t="n">
        <v>3200</v>
      </c>
      <c r="G7" s="8" t="n">
        <v>0.35</v>
      </c>
      <c r="H7" s="9">
        <f>F7*G7</f>
        <v/>
      </c>
      <c r="I7" s="4" t="inlineStr">
        <is>
          <t>2026</t>
        </is>
      </c>
      <c r="J7" s="6" t="inlineStr">
        <is>
          <t>12.04.2026</t>
        </is>
      </c>
      <c r="K7" s="4" t="inlineStr">
        <is>
          <t>Genehmigt</t>
        </is>
      </c>
      <c r="L7" s="6" t="inlineStr"/>
      <c r="M7" s="7" t="n">
        <v>0</v>
      </c>
      <c r="N7" s="9">
        <f>IF(M7&gt;0,M7-H7,0)</f>
        <v/>
      </c>
      <c r="O7" s="10">
        <f>IFERROR(IF(L7="","",L7-J7),"")</f>
        <v/>
      </c>
      <c r="P7" s="5" t="inlineStr">
        <is>
          <t>Rückerstattung ausstehend</t>
        </is>
      </c>
    </row>
    <row r="8">
      <c r="A8" s="11" t="n">
        <v>4</v>
      </c>
      <c r="B8" s="12" t="inlineStr">
        <is>
          <t>Swiss Re AG – Dividende</t>
        </is>
      </c>
      <c r="C8" s="12" t="inlineStr">
        <is>
          <t>Swiss Re Ltd</t>
        </is>
      </c>
      <c r="D8" s="11" t="inlineStr">
        <is>
          <t>ZH</t>
        </is>
      </c>
      <c r="E8" s="13" t="inlineStr">
        <is>
          <t>22.04.2026</t>
        </is>
      </c>
      <c r="F8" s="7" t="n">
        <v>1750</v>
      </c>
      <c r="G8" s="14" t="n">
        <v>0.35</v>
      </c>
      <c r="H8" s="15">
        <f>F8*G8</f>
        <v/>
      </c>
      <c r="I8" s="11" t="inlineStr">
        <is>
          <t>2026</t>
        </is>
      </c>
      <c r="J8" s="13" t="inlineStr">
        <is>
          <t>25.04.2026</t>
        </is>
      </c>
      <c r="K8" s="11" t="inlineStr">
        <is>
          <t>Geprüft</t>
        </is>
      </c>
      <c r="L8" s="13" t="inlineStr"/>
      <c r="M8" s="7" t="n">
        <v>0</v>
      </c>
      <c r="N8" s="15">
        <f>IF(M8&gt;0,M8-H8,0)</f>
        <v/>
      </c>
      <c r="O8" s="16">
        <f>IFERROR(IF(L8="","",L8-J8),"")</f>
        <v/>
      </c>
      <c r="P8" s="12" t="inlineStr"/>
    </row>
    <row r="9">
      <c r="A9" s="4" t="n">
        <v>5</v>
      </c>
      <c r="B9" s="5" t="inlineStr">
        <is>
          <t>Novartis AG – Dividende</t>
        </is>
      </c>
      <c r="C9" s="5" t="inlineStr">
        <is>
          <t>Novartis AG</t>
        </is>
      </c>
      <c r="D9" s="4" t="inlineStr">
        <is>
          <t>BS</t>
        </is>
      </c>
      <c r="E9" s="6" t="inlineStr">
        <is>
          <t>12.03.2026</t>
        </is>
      </c>
      <c r="F9" s="7" t="n">
        <v>2680</v>
      </c>
      <c r="G9" s="8" t="n">
        <v>0.35</v>
      </c>
      <c r="H9" s="9">
        <f>F9*G9</f>
        <v/>
      </c>
      <c r="I9" s="4" t="inlineStr">
        <is>
          <t>2026</t>
        </is>
      </c>
      <c r="J9" s="6" t="inlineStr">
        <is>
          <t>18.03.2026</t>
        </is>
      </c>
      <c r="K9" s="4" t="inlineStr">
        <is>
          <t>Ausbezahlt</t>
        </is>
      </c>
      <c r="L9" s="6" t="inlineStr">
        <is>
          <t>30.05.2026</t>
        </is>
      </c>
      <c r="M9" s="7" t="n">
        <v>1742</v>
      </c>
      <c r="N9" s="9">
        <f>IF(M9&gt;0,M9-H9,0)</f>
        <v/>
      </c>
      <c r="O9" s="10">
        <f>IFERROR(IF(L9="","",L9-J9),"")</f>
        <v/>
      </c>
      <c r="P9" s="5" t="inlineStr"/>
    </row>
    <row r="10">
      <c r="A10" s="11" t="n">
        <v>6</v>
      </c>
      <c r="B10" s="12" t="inlineStr">
        <is>
          <t>Roche Genussschein – Dividende</t>
        </is>
      </c>
      <c r="C10" s="12" t="inlineStr">
        <is>
          <t>Roche Holding AG</t>
        </is>
      </c>
      <c r="D10" s="11" t="inlineStr">
        <is>
          <t>BS</t>
        </is>
      </c>
      <c r="E10" s="13" t="inlineStr">
        <is>
          <t>05.03.2026</t>
        </is>
      </c>
      <c r="F10" s="7" t="n">
        <v>4100</v>
      </c>
      <c r="G10" s="14" t="n">
        <v>0.35</v>
      </c>
      <c r="H10" s="15">
        <f>F10*G10</f>
        <v/>
      </c>
      <c r="I10" s="11" t="inlineStr">
        <is>
          <t>2026</t>
        </is>
      </c>
      <c r="J10" s="13" t="inlineStr">
        <is>
          <t>10.03.2026</t>
        </is>
      </c>
      <c r="K10" s="11" t="inlineStr">
        <is>
          <t>Ausbezahlt</t>
        </is>
      </c>
      <c r="L10" s="13" t="inlineStr">
        <is>
          <t>22.05.2026</t>
        </is>
      </c>
      <c r="M10" s="7" t="n">
        <v>2665</v>
      </c>
      <c r="N10" s="15">
        <f>IF(M10&gt;0,M10-H10,0)</f>
        <v/>
      </c>
      <c r="O10" s="16">
        <f>IFERROR(IF(L10="","",L10-J10),"")</f>
        <v/>
      </c>
      <c r="P10" s="12" t="inlineStr"/>
    </row>
    <row r="11">
      <c r="A11" s="4" t="n">
        <v>7</v>
      </c>
      <c r="B11" s="5" t="inlineStr">
        <is>
          <t>Berner Kantonalbank – Obligationenzins</t>
        </is>
      </c>
      <c r="C11" s="5" t="inlineStr">
        <is>
          <t>Berner Kantonalbank AG</t>
        </is>
      </c>
      <c r="D11" s="4" t="inlineStr">
        <is>
          <t>BE</t>
        </is>
      </c>
      <c r="E11" s="6" t="inlineStr">
        <is>
          <t>30.06.2026</t>
        </is>
      </c>
      <c r="F11" s="7" t="n">
        <v>950</v>
      </c>
      <c r="G11" s="8" t="n">
        <v>0.35</v>
      </c>
      <c r="H11" s="9">
        <f>F11*G11</f>
        <v/>
      </c>
      <c r="I11" s="4" t="inlineStr">
        <is>
          <t>2026</t>
        </is>
      </c>
      <c r="J11" s="6" t="inlineStr">
        <is>
          <t>05.07.2026</t>
        </is>
      </c>
      <c r="K11" s="4" t="inlineStr">
        <is>
          <t>Eingereicht</t>
        </is>
      </c>
      <c r="L11" s="6" t="inlineStr"/>
      <c r="M11" s="7" t="n">
        <v>0</v>
      </c>
      <c r="N11" s="9">
        <f>IF(M11&gt;0,M11-H11,0)</f>
        <v/>
      </c>
      <c r="O11" s="10">
        <f>IFERROR(IF(L11="","",L11-J11),"")</f>
        <v/>
      </c>
      <c r="P11" s="5" t="inlineStr">
        <is>
          <t>Coupon Obligation 2024-2029</t>
        </is>
      </c>
    </row>
    <row r="12">
      <c r="A12" s="11" t="n">
        <v>8</v>
      </c>
      <c r="B12" s="12" t="inlineStr">
        <is>
          <t>PostFinance AG – Sparkonto Zins</t>
        </is>
      </c>
      <c r="C12" s="12" t="inlineStr">
        <is>
          <t>PostFinance AG</t>
        </is>
      </c>
      <c r="D12" s="11" t="inlineStr">
        <is>
          <t>BE</t>
        </is>
      </c>
      <c r="E12" s="13" t="inlineStr">
        <is>
          <t>31.12.2025</t>
        </is>
      </c>
      <c r="F12" s="7" t="n">
        <v>320</v>
      </c>
      <c r="G12" s="14" t="n">
        <v>0.35</v>
      </c>
      <c r="H12" s="15">
        <f>F12*G12</f>
        <v/>
      </c>
      <c r="I12" s="11" t="inlineStr">
        <is>
          <t>2025</t>
        </is>
      </c>
      <c r="J12" s="13" t="inlineStr">
        <is>
          <t>15.01.2026</t>
        </is>
      </c>
      <c r="K12" s="11" t="inlineStr">
        <is>
          <t>Abgelehnt</t>
        </is>
      </c>
      <c r="L12" s="13" t="inlineStr"/>
      <c r="M12" s="7" t="n">
        <v>0</v>
      </c>
      <c r="N12" s="15">
        <f>IF(M12&gt;0,M12-H12,0)</f>
        <v/>
      </c>
      <c r="O12" s="16">
        <f>IFERROR(IF(L12="","",L12-J12),"")</f>
        <v/>
      </c>
      <c r="P12" s="12" t="inlineStr">
        <is>
          <t>Formular unvollständig eingereicht</t>
        </is>
      </c>
    </row>
    <row r="13">
      <c r="A13" s="4" t="n">
        <v>9</v>
      </c>
      <c r="B13" s="5" t="inlineStr">
        <is>
          <t>Swisscom AG – Dividende</t>
        </is>
      </c>
      <c r="C13" s="5" t="inlineStr">
        <is>
          <t>Swisscom AG</t>
        </is>
      </c>
      <c r="D13" s="4" t="inlineStr">
        <is>
          <t>BE</t>
        </is>
      </c>
      <c r="E13" s="6" t="inlineStr">
        <is>
          <t>03.04.2026</t>
        </is>
      </c>
      <c r="F13" s="7" t="n">
        <v>1980</v>
      </c>
      <c r="G13" s="8" t="n">
        <v>0.35</v>
      </c>
      <c r="H13" s="9">
        <f>F13*G13</f>
        <v/>
      </c>
      <c r="I13" s="4" t="inlineStr">
        <is>
          <t>2026</t>
        </is>
      </c>
      <c r="J13" s="6" t="inlineStr">
        <is>
          <t>09.04.2026</t>
        </is>
      </c>
      <c r="K13" s="4" t="inlineStr">
        <is>
          <t>Eingereicht</t>
        </is>
      </c>
      <c r="L13" s="6" t="inlineStr"/>
      <c r="M13" s="7" t="n">
        <v>0</v>
      </c>
      <c r="N13" s="9">
        <f>IF(M13&gt;0,M13-H13,0)</f>
        <v/>
      </c>
      <c r="O13" s="10">
        <f>IFERROR(IF(L13="","",L13-J13),"")</f>
        <v/>
      </c>
      <c r="P13" s="5" t="inlineStr"/>
    </row>
    <row r="14">
      <c r="A14" s="17" t="n"/>
      <c r="B14" s="17" t="inlineStr">
        <is>
          <t>TOTAL</t>
        </is>
      </c>
      <c r="C14" s="17" t="n"/>
      <c r="D14" s="17" t="n"/>
      <c r="E14" s="17" t="n"/>
      <c r="F14" s="18">
        <f>SUM(F5:F13)</f>
        <v/>
      </c>
      <c r="G14" s="17" t="n"/>
      <c r="H14" s="18">
        <f>SUM(H5:H13)</f>
        <v/>
      </c>
      <c r="I14" s="17" t="n"/>
      <c r="J14" s="17" t="n"/>
      <c r="K14" s="17" t="n"/>
      <c r="L14" s="17" t="n"/>
      <c r="M14" s="18">
        <f>SUM(M5:M13)</f>
        <v/>
      </c>
      <c r="N14" s="18">
        <f>SUM(N5:N13)</f>
        <v/>
      </c>
      <c r="O14" s="17" t="n"/>
      <c r="P14" s="17" t="n"/>
    </row>
  </sheetData>
  <mergeCells count="2">
    <mergeCell ref="A1:P1"/>
    <mergeCell ref="A2:P2"/>
  </mergeCells>
  <conditionalFormatting sqref="K5:K13">
    <cfRule type="expression" priority="1" dxfId="0" stopIfTrue="1">
      <formula>K5="Ausbezahlt"</formula>
    </cfRule>
    <cfRule type="expression" priority="2" dxfId="1" stopIfTrue="1">
      <formula>K5="Abgelehnt"</formula>
    </cfRule>
    <cfRule type="expression" priority="3" dxfId="2" stopIfTrue="1">
      <formula>OR(K5="Eingereicht",K5="Geprüft")</formula>
    </cfRule>
  </conditionalFormatting>
  <conditionalFormatting sqref="N5:N13">
    <cfRule type="expression" priority="4" dxfId="1" stopIfTrue="1">
      <formula>N5&lt;0</formula>
    </cfRule>
  </conditionalFormatting>
  <dataValidations count="2">
    <dataValidation sqref="K5:K13" showErrorMessage="1" showInputMessage="1" allowBlank="1" type="list">
      <formula1>"Eingereicht,Geprüft,Genehmigt,Ausbezahlt,Abgelehnt"</formula1>
    </dataValidation>
    <dataValidation sqref="D5:D13" showErrorMessage="1" showInputMessage="1" allowBlank="1" type="list">
      <formula1>"ZH,BE,GE,BS,VD,LU,SG,AG,TI,VS"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cols>
    <col width="32" customWidth="1" min="1" max="1"/>
    <col width="20" customWidth="1" min="2" max="2"/>
    <col width="18" customWidth="1" min="4" max="4"/>
    <col width="12" customWidth="1" min="5" max="5"/>
  </cols>
  <sheetData>
    <row r="1">
      <c r="A1" s="19" t="inlineStr">
        <is>
          <t>Dashboard – Verrechnungssteuer Rückforderungen 2026</t>
        </is>
      </c>
    </row>
    <row r="2">
      <c r="A2" s="2" t="inlineStr">
        <is>
          <t>Übersicht der Kennzahlen und Status aller Rückforderungsanträge</t>
        </is>
      </c>
    </row>
    <row r="3"/>
    <row r="4">
      <c r="A4" s="20" t="inlineStr">
        <is>
          <t>Kennzahl</t>
        </is>
      </c>
      <c r="B4" s="20" t="inlineStr">
        <is>
          <t>Wert</t>
        </is>
      </c>
      <c r="D4" s="20" t="inlineStr">
        <is>
          <t>Status</t>
        </is>
      </c>
      <c r="E4" s="20" t="inlineStr">
        <is>
          <t>Anzahl</t>
        </is>
      </c>
    </row>
    <row r="5">
      <c r="A5" s="5" t="inlineStr">
        <is>
          <t>Anzahl Anträge</t>
        </is>
      </c>
      <c r="B5" s="21">
        <f>COUNTA(Rückforderungen!A5:A13)</f>
        <v/>
      </c>
      <c r="D5" s="5" t="inlineStr">
        <is>
          <t>Eingereicht</t>
        </is>
      </c>
      <c r="E5" s="21">
        <f>COUNTIF(Rückforderungen!K5:K13,"Eingereicht")</f>
        <v/>
      </c>
    </row>
    <row r="6">
      <c r="A6" s="12" t="inlineStr">
        <is>
          <t>Total Bruttoertrag CHF</t>
        </is>
      </c>
      <c r="B6" s="22">
        <f>SUM(Rückforderungen!F5:F13)</f>
        <v/>
      </c>
      <c r="D6" s="12" t="inlineStr">
        <is>
          <t>Geprüft</t>
        </is>
      </c>
      <c r="E6" s="23">
        <f>COUNTIF(Rückforderungen!K5:K13,"Geprüft")</f>
        <v/>
      </c>
    </row>
    <row r="7">
      <c r="A7" s="5" t="inlineStr">
        <is>
          <t>Total Verrechnungssteuer CHF</t>
        </is>
      </c>
      <c r="B7" s="24">
        <f>SUM(Rückforderungen!H5:H13)</f>
        <v/>
      </c>
      <c r="D7" s="5" t="inlineStr">
        <is>
          <t>Genehmigt</t>
        </is>
      </c>
      <c r="E7" s="21">
        <f>COUNTIF(Rückforderungen!K5:K13,"Genehmigt")</f>
        <v/>
      </c>
    </row>
    <row r="8">
      <c r="A8" s="12" t="inlineStr">
        <is>
          <t>Total erhalten CHF</t>
        </is>
      </c>
      <c r="B8" s="22">
        <f>SUM(Rückforderungen!M5:M13)</f>
        <v/>
      </c>
      <c r="D8" s="12" t="inlineStr">
        <is>
          <t>Ausbezahlt</t>
        </is>
      </c>
      <c r="E8" s="23">
        <f>COUNTIF(Rückforderungen!K5:K13,"Ausbezahlt")</f>
        <v/>
      </c>
    </row>
    <row r="9">
      <c r="A9" s="5" t="inlineStr">
        <is>
          <t>Total Differenz CHF</t>
        </is>
      </c>
      <c r="B9" s="24">
        <f>SUM(Rückforderungen!N5:N13)</f>
        <v/>
      </c>
      <c r="D9" s="5" t="inlineStr">
        <is>
          <t>Abgelehnt</t>
        </is>
      </c>
      <c r="E9" s="21">
        <f>COUNTIF(Rückforderungen!K5:K13,"Abgelehnt")</f>
        <v/>
      </c>
    </row>
    <row r="10">
      <c r="A10" s="12" t="inlineStr">
        <is>
          <t>Anzahl offene Anträge</t>
        </is>
      </c>
      <c r="B10" s="23">
        <f>COUNTIF(Rückforderungen!K5:K13,"Eingereicht")+COUNTIF(Rückforderungen!K5:K13,"Geprüft")+COUNTIF(Rückforderungen!K5:K13,"Genehmigt")</f>
        <v/>
      </c>
    </row>
    <row r="11">
      <c r="A11" s="5" t="inlineStr">
        <is>
          <t>Anzahl ausbezahlt</t>
        </is>
      </c>
      <c r="B11" s="21">
        <f>COUNTIF(Rückforderungen!K5:K13,"Ausbezahlt")</f>
        <v/>
      </c>
    </row>
    <row r="12">
      <c r="A12" s="12" t="inlineStr">
        <is>
          <t>VLOOKUP-Beispiel: Verrechnungssteuer für Nr.</t>
        </is>
      </c>
      <c r="B12" s="25" t="n">
        <v>1</v>
      </c>
    </row>
    <row r="13">
      <c r="A13" s="26" t="inlineStr">
        <is>
          <t>Gefundene Wertschrift</t>
        </is>
      </c>
      <c r="B13" s="27">
        <f>IFERROR(VLOOKUP(B12,Rückforderungen!A5:P13,2,FALSE),"nicht gefunden")</f>
        <v/>
      </c>
    </row>
    <row r="14">
      <c r="A14" s="26" t="inlineStr">
        <is>
          <t>Verrechnungssteuer CHF</t>
        </is>
      </c>
      <c r="B14" s="28">
        <f>IFERROR(VLOOKUP(B12,Rückforderungen!A5:P13,8,FALSE),0)</f>
        <v/>
      </c>
    </row>
  </sheetData>
  <mergeCells count="2">
    <mergeCell ref="A1:H1"/>
    <mergeCell ref="A2:H2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2"/>
  <sheetViews>
    <sheetView workbookViewId="0">
      <selection activeCell="A1" sqref="A1"/>
    </sheetView>
  </sheetViews>
  <sheetFormatPr baseColWidth="8" defaultRowHeight="15"/>
  <cols>
    <col width="30" customWidth="1" min="1" max="1"/>
    <col width="3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9" t="inlineStr">
        <is>
          <t>Anleitung – Verrechnungssteuer Rückforderung Tracker</t>
        </is>
      </c>
    </row>
    <row r="2"/>
    <row r="3">
      <c r="A3" s="26" t="inlineStr">
        <is>
          <t>Dieser Tracker dient der Erfassung und Überwachung von Rückforderungsanträgen der</t>
        </is>
      </c>
    </row>
    <row r="4">
      <c r="A4" s="26" t="inlineStr">
        <is>
          <t>eidgenössischen Verrechnungssteuer (35% auf Dividenden, Zinsen und Lotteriegewinnen).</t>
        </is>
      </c>
    </row>
    <row r="5">
      <c r="A5" s="26" t="inlineStr">
        <is>
          <t>Die Verrechnungssteuer wird vom Schuldner der steuerbaren Leistung (z.B. Bank, AG) direkt</t>
        </is>
      </c>
    </row>
    <row r="6">
      <c r="A6" s="26" t="inlineStr">
        <is>
          <t>an der Quelle abgezogen. Sie kann mittels Formular 25 (natürliche Personen) oder Formular 21/22</t>
        </is>
      </c>
    </row>
    <row r="7">
      <c r="A7" s="26" t="inlineStr">
        <is>
          <t>(juristische Personen) innert 3 Jahren nach Ablauf des Kalenderjahres der Fälligkeit bei der</t>
        </is>
      </c>
    </row>
    <row r="8">
      <c r="A8" s="26" t="inlineStr">
        <is>
          <t>Eidgenössischen Steuerverwaltung (ESTV) zurückgefordert werden.</t>
        </is>
      </c>
    </row>
    <row r="9"/>
    <row r="10">
      <c r="A10" s="27" t="inlineStr">
        <is>
          <t>Sheet 1: Rückforderungen</t>
        </is>
      </c>
    </row>
    <row r="11">
      <c r="A11" s="27" t="inlineStr">
        <is>
          <t>Nr</t>
        </is>
      </c>
      <c r="B11" s="26" t="inlineStr">
        <is>
          <t>Laufnummer des Antrags</t>
        </is>
      </c>
    </row>
    <row r="12">
      <c r="A12" s="27" t="inlineStr">
        <is>
          <t>Wertschrift / Bezeichnung</t>
        </is>
      </c>
      <c r="B12" s="26" t="inlineStr">
        <is>
          <t>Name der Aktie, Obligation oder des Kontos</t>
        </is>
      </c>
    </row>
    <row r="13">
      <c r="A13" s="27" t="inlineStr">
        <is>
          <t>Schuldner der steuerbaren Leistung</t>
        </is>
      </c>
      <c r="B13" s="26" t="inlineStr">
        <is>
          <t>Gesellschaft oder Bank, welche die Steuer abgezogen hat</t>
        </is>
      </c>
    </row>
    <row r="14">
      <c r="A14" s="27" t="inlineStr">
        <is>
          <t>Kanton</t>
        </is>
      </c>
      <c r="B14" s="26" t="inlineStr">
        <is>
          <t>Sitzkanton bzw. Wohnkanton für die Zuständigkeit</t>
        </is>
      </c>
    </row>
    <row r="15">
      <c r="A15" s="27" t="inlineStr">
        <is>
          <t>Fälligkeitsdatum</t>
        </is>
      </c>
      <c r="B15" s="26" t="inlineStr">
        <is>
          <t>Datum der Dividenden- bzw. Zinsfälligkeit</t>
        </is>
      </c>
    </row>
    <row r="16">
      <c r="A16" s="27" t="inlineStr">
        <is>
          <t>Bruttoertrag CHF</t>
        </is>
      </c>
      <c r="B16" s="26" t="inlineStr">
        <is>
          <t>Bruttobetrag vor Abzug der Verrechnungssteuer (gelb = Eingabefeld)</t>
        </is>
      </c>
    </row>
    <row r="17">
      <c r="A17" s="27" t="inlineStr">
        <is>
          <t>VST-Satz %</t>
        </is>
      </c>
      <c r="B17" s="26" t="inlineStr">
        <is>
          <t>Verrechnungssteuersatz, in der Regel 35%</t>
        </is>
      </c>
    </row>
    <row r="18">
      <c r="A18" s="27" t="inlineStr">
        <is>
          <t>Verrechnungssteuer CHF</t>
        </is>
      </c>
      <c r="B18" s="26" t="inlineStr">
        <is>
          <t>Automatisch berechnet: Bruttoertrag x VST-Satz</t>
        </is>
      </c>
    </row>
    <row r="19">
      <c r="A19" s="27" t="inlineStr">
        <is>
          <t>Steuerperiode</t>
        </is>
      </c>
      <c r="B19" s="26" t="inlineStr">
        <is>
          <t>Kalenderjahr, in welchem die Leistung fällig wurde</t>
        </is>
      </c>
    </row>
    <row r="20">
      <c r="A20" s="27" t="inlineStr">
        <is>
          <t>Antrag eingereicht am</t>
        </is>
      </c>
      <c r="B20" s="26" t="inlineStr">
        <is>
          <t>Datum der Einreichung bei der ESTV bzw. kantonalen Steuerverwaltung</t>
        </is>
      </c>
    </row>
    <row r="21">
      <c r="A21" s="27" t="inlineStr">
        <is>
          <t>Status</t>
        </is>
      </c>
      <c r="B21" s="26" t="inlineStr">
        <is>
          <t>Eingereicht / Geprüft / Genehmigt / Ausbezahlt / Abgelehnt (Dropdown)</t>
        </is>
      </c>
    </row>
    <row r="22">
      <c r="A22" s="27" t="inlineStr">
        <is>
          <t>Rückerstattung erhalten am</t>
        </is>
      </c>
      <c r="B22" s="26" t="inlineStr">
        <is>
          <t>Datum der effektiven Gutschrift</t>
        </is>
      </c>
    </row>
    <row r="23">
      <c r="A23" s="27" t="inlineStr">
        <is>
          <t>Betrag erhalten CHF</t>
        </is>
      </c>
      <c r="B23" s="26" t="inlineStr">
        <is>
          <t>Effektiv erhaltener Betrag (gelb = Eingabefeld)</t>
        </is>
      </c>
    </row>
    <row r="24">
      <c r="A24" s="27" t="inlineStr">
        <is>
          <t>Differenz CHF</t>
        </is>
      </c>
      <c r="B24" s="26" t="inlineStr">
        <is>
          <t>Automatisch berechnet: Betrag erhalten minus Verrechnungssteuer</t>
        </is>
      </c>
    </row>
    <row r="25">
      <c r="A25" s="27" t="inlineStr">
        <is>
          <t>Bearbeitungsdauer (Tage)</t>
        </is>
      </c>
      <c r="B25" s="26" t="inlineStr">
        <is>
          <t>Automatisch berechnet: Rückerstattungsdatum minus Antragsdatum</t>
        </is>
      </c>
    </row>
    <row r="26">
      <c r="A26" s="27" t="inlineStr">
        <is>
          <t>Bemerkung</t>
        </is>
      </c>
      <c r="B26" s="26" t="inlineStr">
        <is>
          <t>Freitextfeld für Notizen</t>
        </is>
      </c>
    </row>
    <row r="27"/>
    <row r="28">
      <c r="A28" s="27" t="inlineStr">
        <is>
          <t>Sheet 2: Dashboard</t>
        </is>
      </c>
    </row>
    <row r="29">
      <c r="A29" s="26" t="inlineStr">
        <is>
          <t>Zeigt die wichtigsten Kennzahlen (KPIs) aller Anträge, eine Status-Übersicht sowie</t>
        </is>
      </c>
    </row>
    <row r="30">
      <c r="A30" s="26" t="inlineStr">
        <is>
          <t>ein Balkendiagramm der Verrechnungssteuer pro Wertschrift und ein Kreisdiagramm</t>
        </is>
      </c>
    </row>
    <row r="31">
      <c r="A31" s="26" t="inlineStr">
        <is>
          <t>der Antragsverteilung nach Status. Zusätzlich ein VLOOKUP-Beispiel zum Nachschlagen</t>
        </is>
      </c>
    </row>
    <row r="32">
      <c r="A32" s="26" t="inlineStr">
        <is>
          <t>einzelner Anträge anhand der Laufnummer.</t>
        </is>
      </c>
    </row>
    <row r="33"/>
    <row r="34">
      <c r="A34" s="27" t="inlineStr">
        <is>
          <t>Wichtige Hinweise</t>
        </is>
      </c>
    </row>
    <row r="35">
      <c r="A35" s="26" t="inlineStr">
        <is>
          <t>- Verjährungsfrist: Rückforderungsanträge müssen innert 3 Jahren nach Ablauf des</t>
        </is>
      </c>
    </row>
    <row r="36">
      <c r="A36" s="26" t="inlineStr">
        <is>
          <t xml:space="preserve">  Kalenderjahres der Fälligkeit eingereicht werden, sonst verfällt der Anspruch.</t>
        </is>
      </c>
    </row>
    <row r="37">
      <c r="A37" s="26" t="inlineStr">
        <is>
          <t>- Der Normalsatz der Verrechnungssteuer beträgt 35% auf Kapitalerträgen und Lotteriegewinnen.</t>
        </is>
      </c>
    </row>
    <row r="38">
      <c r="A38" s="26" t="inlineStr">
        <is>
          <t>- Die MWST (8.1% Normalsatz, 2.6%/3.8% reduzierte Sätze) ist von der Verrechnungssteuer zu</t>
        </is>
      </c>
    </row>
    <row r="39">
      <c r="A39" s="26" t="inlineStr">
        <is>
          <t xml:space="preserve">  unterscheiden und hier nicht Gegenstand der Berechnung.</t>
        </is>
      </c>
    </row>
    <row r="40">
      <c r="A40" s="26" t="inlineStr">
        <is>
          <t>- Gelb hinterlegte Zellen sind Eingabefelder, alle anderen Werte werden automatisch berechnet.</t>
        </is>
      </c>
    </row>
    <row r="41">
      <c r="A41" s="26" t="inlineStr">
        <is>
          <t>- Die Statusfarben (grün = ausbezahlt, rot = abgelehnt, gelb = in Bearbeitung) helfen bei der</t>
        </is>
      </c>
    </row>
    <row r="42">
      <c r="A42" s="26" t="inlineStr">
        <is>
          <t xml:space="preserve">  raschen Übersicht des Bearbeitungsstandes.</t>
        </is>
      </c>
    </row>
  </sheetData>
  <mergeCells count="35">
    <mergeCell ref="A1:D1"/>
    <mergeCell ref="A3:F3"/>
    <mergeCell ref="A4:F4"/>
    <mergeCell ref="A5:F5"/>
    <mergeCell ref="A6:F6"/>
    <mergeCell ref="A7:F7"/>
    <mergeCell ref="A8:F8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A29:F29"/>
    <mergeCell ref="A30:F30"/>
    <mergeCell ref="A31:F31"/>
    <mergeCell ref="A32:F32"/>
    <mergeCell ref="A35:F35"/>
    <mergeCell ref="A36:F36"/>
    <mergeCell ref="A37:F37"/>
    <mergeCell ref="A38:F38"/>
    <mergeCell ref="A39:F39"/>
    <mergeCell ref="A40:F40"/>
    <mergeCell ref="A41:F41"/>
    <mergeCell ref="A42:F4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2026-07-21T16:45:39Z</dcterms:created>
  <dcterms:modified xmlns:dcterms="http://purl.org/dc/terms/" xmlns:xsi="http://www.w3.org/2001/XMLSchema-instance" xsi:type="dcterms:W3CDTF">2026-07-21T16:45:39Z</dcterms:modified>
</cp:coreProperties>
</file>