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zahlung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imit &amp; Referenzen" sheetId="3" state="visible" r:id="rId3"/>
    <sheet xmlns:r="http://schemas.openxmlformats.org/officeDocument/2006/relationships" name="Anleitung" sheetId="4" state="visible" r:id="rId4"/>
  </sheets>
  <definedNames>
    <definedName name="_xlnm._FilterDatabase" localSheetId="0" hidden="1">'Einzahlungen'!$A$2:$N$12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&quot;CHF&quot; #'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FFFFFF"/>
      <sz val="16"/>
    </font>
    <font>
      <name val="Calibri"/>
      <b val="1"/>
      <color rgb="000F766E"/>
      <sz val="14"/>
    </font>
    <font>
      <name val="Calibri"/>
      <sz val="10"/>
    </font>
    <font>
      <name val="Calibri"/>
      <b val="1"/>
      <color rgb="000F766E"/>
      <sz val="10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DCFCE7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center" vertical="center" wrapText="1"/>
    </xf>
    <xf numFmtId="0" fontId="4" fillId="8" borderId="1" pivotButton="0" quotePrefix="0" xfId="0"/>
    <xf numFmtId="165" fontId="4" fillId="8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5" fontId="6" fillId="8" borderId="1" applyAlignment="1" pivotButton="0" quotePrefix="0" xfId="0">
      <alignment horizontal="center" vertical="center" wrapText="1"/>
    </xf>
    <xf numFmtId="1" fontId="6" fillId="8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left" vertical="center"/>
    </xf>
    <xf numFmtId="0" fontId="3" fillId="9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165" fontId="7" fillId="8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7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0" fontId="2" fillId="10" borderId="0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top" wrapText="1"/>
    </xf>
    <xf numFmtId="0" fontId="7" fillId="5" borderId="1" applyAlignment="1" pivotButton="0" quotePrefix="0" xfId="0">
      <alignment horizontal="left" vertical="top" wrapText="1"/>
    </xf>
    <xf numFmtId="0" fontId="8" fillId="4" borderId="1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left" vertical="top" wrapText="1"/>
    </xf>
    <xf numFmtId="0" fontId="2" fillId="6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165" fontId="4" fillId="8" borderId="1" applyAlignment="1" pivotButton="0" quotePrefix="0" xfId="0">
      <alignment horizontal="center" vertical="center" wrapText="1"/>
    </xf>
    <xf numFmtId="0" fontId="0" fillId="0" borderId="4" pivotButton="0" quotePrefix="0" xfId="0"/>
    <xf numFmtId="165" fontId="6" fillId="8" borderId="1" applyAlignment="1" pivotButton="0" quotePrefix="0" xfId="0">
      <alignment horizontal="center" vertical="center" wrapText="1"/>
    </xf>
    <xf numFmtId="165" fontId="7" fillId="8" borderId="1" applyAlignment="1" pivotButton="0" quotePrefix="0" xfId="0">
      <alignment horizontal="center" vertical="center" wrapText="1"/>
    </xf>
    <xf numFmtId="165" fontId="7" fillId="4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color rgb="00166534"/>
        <sz val="10"/>
      </font>
      <fill>
        <patternFill patternType="solid">
          <fgColor rgb="00DCFCE7"/>
        </patternFill>
      </fill>
    </dxf>
    <dxf>
      <font>
        <name val="Calibri"/>
        <color rgb="00991B1B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Einzahlungen pro Person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'Dashboard'!C22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'Dashboard'!$B$23:$B$32</f>
            </numRef>
          </cat>
          <val>
            <numRef>
              <f>'Dashboard'!$C$23:$C$32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vollständig ausgeschöpft</a:t>
            </a:r>
          </a:p>
        </rich>
      </tx>
    </title>
    <plotArea>
      <pieChart>
        <varyColors val="1"/>
        <ser>
          <idx val="0"/>
          <order val="0"/>
          <tx>
            <strRef>
              <f>'Dashboard'!I35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'Dashboard'!$H$36:$H$37</f>
            </numRef>
          </cat>
          <val>
            <numRef>
              <f>'Dashboard'!$I$36:$I$37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33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33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7" customWidth="1" min="2" max="2"/>
    <col width="13" customWidth="1" min="3" max="3"/>
    <col width="13" customWidth="1" min="4" max="4"/>
    <col width="14" customWidth="1" min="5" max="5"/>
    <col width="9" customWidth="1" min="6" max="6"/>
    <col width="22" customWidth="1" min="7" max="7"/>
    <col width="28" customWidth="1" min="8" max="8"/>
    <col width="22" customWidth="1" min="9" max="9"/>
    <col width="20" customWidth="1" min="10" max="10"/>
    <col width="17" customWidth="1" min="11" max="11"/>
    <col width="24" customWidth="1" min="12" max="12"/>
    <col width="22" customWidth="1" min="13" max="13"/>
    <col width="22" customWidth="1" min="14" max="14"/>
  </cols>
  <sheetData>
    <row r="1" ht="28" customHeight="1">
      <c r="A1" s="1" t="inlineStr">
        <is>
          <t>Säule 3a Einzahlungs-Tracker – Schweiz 2026</t>
        </is>
      </c>
    </row>
    <row r="2" ht="36" customHeight="1">
      <c r="A2" s="2" t="inlineStr">
        <is>
          <t>Datum</t>
        </is>
      </c>
      <c r="B2" s="2" t="inlineStr">
        <is>
          <t>Jahr</t>
        </is>
      </c>
      <c r="C2" s="2" t="inlineStr">
        <is>
          <t>Vorname</t>
        </is>
      </c>
      <c r="D2" s="2" t="inlineStr">
        <is>
          <t>Nachname</t>
        </is>
      </c>
      <c r="E2" s="2" t="inlineStr">
        <is>
          <t>Wohnort</t>
        </is>
      </c>
      <c r="F2" s="2" t="inlineStr">
        <is>
          <t>Kanton</t>
        </is>
      </c>
      <c r="G2" s="2" t="inlineStr">
        <is>
          <t>Säule 3a Konto</t>
        </is>
      </c>
      <c r="H2" s="2" t="inlineStr">
        <is>
          <t>Bank / Anbieter</t>
        </is>
      </c>
      <c r="I2" s="2" t="inlineStr">
        <is>
          <t>Einzahlungsbetrag CHF</t>
        </is>
      </c>
      <c r="J2" s="2" t="inlineStr">
        <is>
          <t>Jahreslimite CHF</t>
        </is>
      </c>
      <c r="K2" s="2" t="inlineStr">
        <is>
          <t>Restlimite CHF</t>
        </is>
      </c>
      <c r="L2" s="2" t="inlineStr">
        <is>
          <t>Einzahlung vollständig?</t>
        </is>
      </c>
      <c r="M2" s="2" t="inlineStr">
        <is>
          <t>Steuerpotenzial CHF</t>
        </is>
      </c>
      <c r="N2" s="2" t="inlineStr">
        <is>
          <t>Bemerkung</t>
        </is>
      </c>
    </row>
    <row r="3">
      <c r="A3" s="39" t="n">
        <v>46068</v>
      </c>
      <c r="B3" s="4">
        <f>YEAR(A3)</f>
        <v/>
      </c>
      <c r="C3" s="5" t="inlineStr">
        <is>
          <t>Andrea</t>
        </is>
      </c>
      <c r="D3" s="5" t="inlineStr">
        <is>
          <t>Meier</t>
        </is>
      </c>
      <c r="E3" s="5" t="inlineStr">
        <is>
          <t>Zürich</t>
        </is>
      </c>
      <c r="F3" s="6" t="inlineStr">
        <is>
          <t>ZH</t>
        </is>
      </c>
      <c r="G3" s="5" t="inlineStr">
        <is>
          <t>UBS 3a Konto</t>
        </is>
      </c>
      <c r="H3" s="5" t="inlineStr">
        <is>
          <t>UBS AG</t>
        </is>
      </c>
      <c r="I3" s="40" t="n">
        <v>6883</v>
      </c>
      <c r="J3" s="41">
        <f>IFERROR(VLOOKUP(B3,'Limit &amp; Referenzen'!A:B,2,FALSE),7258)</f>
        <v/>
      </c>
      <c r="K3" s="41">
        <f>J3-I3</f>
        <v/>
      </c>
      <c r="L3" s="4">
        <f>IF(I3&gt;=J3,"Ja","Nein")</f>
        <v/>
      </c>
      <c r="M3" s="41">
        <f>I3*0.25</f>
        <v/>
      </c>
      <c r="N3" s="5" t="inlineStr">
        <is>
          <t>Maximalbetrag prüfen</t>
        </is>
      </c>
    </row>
    <row r="4">
      <c r="A4" s="39" t="n">
        <v>46091</v>
      </c>
      <c r="B4" s="9">
        <f>YEAR(A4)</f>
        <v/>
      </c>
      <c r="C4" s="5" t="inlineStr">
        <is>
          <t>Markus</t>
        </is>
      </c>
      <c r="D4" s="5" t="inlineStr">
        <is>
          <t>Keller</t>
        </is>
      </c>
      <c r="E4" s="5" t="inlineStr">
        <is>
          <t>Bern</t>
        </is>
      </c>
      <c r="F4" s="6" t="inlineStr">
        <is>
          <t>BE</t>
        </is>
      </c>
      <c r="G4" s="5" t="inlineStr">
        <is>
          <t>PostFinance 3a</t>
        </is>
      </c>
      <c r="H4" s="5" t="inlineStr">
        <is>
          <t>PostFinance AG</t>
        </is>
      </c>
      <c r="I4" s="40" t="n">
        <v>7258</v>
      </c>
      <c r="J4" s="42">
        <f>IFERROR(VLOOKUP(B4,'Limit &amp; Referenzen'!A:B,2,FALSE),7258)</f>
        <v/>
      </c>
      <c r="K4" s="42">
        <f>J4-I4</f>
        <v/>
      </c>
      <c r="L4" s="9">
        <f>IF(I4&gt;=J4,"Ja","Nein")</f>
        <v/>
      </c>
      <c r="M4" s="42">
        <f>I4*0.25</f>
        <v/>
      </c>
      <c r="N4" s="5" t="inlineStr">
        <is>
          <t>Maximallimit ausgeschöpft</t>
        </is>
      </c>
    </row>
    <row r="5">
      <c r="A5" s="39" t="n">
        <v>46134</v>
      </c>
      <c r="B5" s="4">
        <f>YEAR(A5)</f>
        <v/>
      </c>
      <c r="C5" s="5" t="inlineStr">
        <is>
          <t>Sandra</t>
        </is>
      </c>
      <c r="D5" s="5" t="inlineStr">
        <is>
          <t>Huber</t>
        </is>
      </c>
      <c r="E5" s="5" t="inlineStr">
        <is>
          <t>Basel</t>
        </is>
      </c>
      <c r="F5" s="6" t="inlineStr">
        <is>
          <t>BS</t>
        </is>
      </c>
      <c r="G5" s="5" t="inlineStr">
        <is>
          <t>Swissquote 3a Fonds</t>
        </is>
      </c>
      <c r="H5" s="5" t="inlineStr">
        <is>
          <t>Swissquote Bank AG</t>
        </is>
      </c>
      <c r="I5" s="40" t="n">
        <v>5200</v>
      </c>
      <c r="J5" s="41">
        <f>IFERROR(VLOOKUP(B5,'Limit &amp; Referenzen'!A:B,2,FALSE),7258)</f>
        <v/>
      </c>
      <c r="K5" s="41">
        <f>J5-I5</f>
        <v/>
      </c>
      <c r="L5" s="4">
        <f>IF(I5&gt;=J5,"Ja","Nein")</f>
        <v/>
      </c>
      <c r="M5" s="41">
        <f>I5*0.25</f>
        <v/>
      </c>
      <c r="N5" s="5" t="inlineStr">
        <is>
          <t>Investition in Fonds</t>
        </is>
      </c>
    </row>
    <row r="6">
      <c r="A6" s="39" t="n">
        <v>46052</v>
      </c>
      <c r="B6" s="9">
        <f>YEAR(A6)</f>
        <v/>
      </c>
      <c r="C6" s="5" t="inlineStr">
        <is>
          <t>Thomas</t>
        </is>
      </c>
      <c r="D6" s="5" t="inlineStr">
        <is>
          <t>Frei</t>
        </is>
      </c>
      <c r="E6" s="5" t="inlineStr">
        <is>
          <t>Genf</t>
        </is>
      </c>
      <c r="F6" s="6" t="inlineStr">
        <is>
          <t>GE</t>
        </is>
      </c>
      <c r="G6" s="5" t="inlineStr">
        <is>
          <t>Raiffeisen Freizügigkeit 3a</t>
        </is>
      </c>
      <c r="H6" s="5" t="inlineStr">
        <is>
          <t>Raiffeisen Schweiz</t>
        </is>
      </c>
      <c r="I6" s="40" t="n">
        <v>7258</v>
      </c>
      <c r="J6" s="42">
        <f>IFERROR(VLOOKUP(B6,'Limit &amp; Referenzen'!A:B,2,FALSE),7258)</f>
        <v/>
      </c>
      <c r="K6" s="42">
        <f>J6-I6</f>
        <v/>
      </c>
      <c r="L6" s="9">
        <f>IF(I6&gt;=J6,"Ja","Nein")</f>
        <v/>
      </c>
      <c r="M6" s="42">
        <f>I6*0.25</f>
        <v/>
      </c>
      <c r="N6" s="5" t="inlineStr">
        <is>
          <t>Jahreszahlung</t>
        </is>
      </c>
    </row>
    <row r="7">
      <c r="A7" s="39" t="n">
        <v>46160</v>
      </c>
      <c r="B7" s="4">
        <f>YEAR(A7)</f>
        <v/>
      </c>
      <c r="C7" s="5" t="inlineStr">
        <is>
          <t>Reto</t>
        </is>
      </c>
      <c r="D7" s="5" t="inlineStr">
        <is>
          <t>Schmid</t>
        </is>
      </c>
      <c r="E7" s="5" t="inlineStr">
        <is>
          <t>Luzern</t>
        </is>
      </c>
      <c r="F7" s="6" t="inlineStr">
        <is>
          <t>LU</t>
        </is>
      </c>
      <c r="G7" s="5" t="inlineStr">
        <is>
          <t>ZKB 3a Konto</t>
        </is>
      </c>
      <c r="H7" s="5" t="inlineStr">
        <is>
          <t>Zürcher Kantonalbank</t>
        </is>
      </c>
      <c r="I7" s="40" t="n">
        <v>4500</v>
      </c>
      <c r="J7" s="41">
        <f>IFERROR(VLOOKUP(B7,'Limit &amp; Referenzen'!A:B,2,FALSE),7258)</f>
        <v/>
      </c>
      <c r="K7" s="41">
        <f>J7-I7</f>
        <v/>
      </c>
      <c r="L7" s="4">
        <f>IF(I7&gt;=J7,"Ja","Nein")</f>
        <v/>
      </c>
      <c r="M7" s="41">
        <f>I7*0.25</f>
        <v/>
      </c>
      <c r="N7" s="5" t="inlineStr">
        <is>
          <t>Monatliche Ratenzahlung</t>
        </is>
      </c>
    </row>
    <row r="8">
      <c r="A8" s="39" t="n">
        <v>46178</v>
      </c>
      <c r="B8" s="9">
        <f>YEAR(A8)</f>
        <v/>
      </c>
      <c r="C8" s="5" t="inlineStr">
        <is>
          <t>Nicole</t>
        </is>
      </c>
      <c r="D8" s="5" t="inlineStr">
        <is>
          <t>Baumann</t>
        </is>
      </c>
      <c r="E8" s="5" t="inlineStr">
        <is>
          <t>Winterthur</t>
        </is>
      </c>
      <c r="F8" s="6" t="inlineStr">
        <is>
          <t>ZH</t>
        </is>
      </c>
      <c r="G8" s="5" t="inlineStr">
        <is>
          <t>CS/UBS Vorsorge 3a</t>
        </is>
      </c>
      <c r="H8" s="5" t="inlineStr">
        <is>
          <t>UBS (CS-Nachfolge)</t>
        </is>
      </c>
      <c r="I8" s="40" t="n">
        <v>7258</v>
      </c>
      <c r="J8" s="42">
        <f>IFERROR(VLOOKUP(B8,'Limit &amp; Referenzen'!A:B,2,FALSE),7258)</f>
        <v/>
      </c>
      <c r="K8" s="42">
        <f>J8-I8</f>
        <v/>
      </c>
      <c r="L8" s="9">
        <f>IF(I8&gt;=J8,"Ja","Nein")</f>
        <v/>
      </c>
      <c r="M8" s="42">
        <f>I8*0.25</f>
        <v/>
      </c>
      <c r="N8" s="5" t="inlineStr">
        <is>
          <t>Vollständig per Juni</t>
        </is>
      </c>
    </row>
    <row r="9">
      <c r="A9" s="39" t="n">
        <v>46215</v>
      </c>
      <c r="B9" s="4">
        <f>YEAR(A9)</f>
        <v/>
      </c>
      <c r="C9" s="5" t="inlineStr">
        <is>
          <t>Stefan</t>
        </is>
      </c>
      <c r="D9" s="5" t="inlineStr">
        <is>
          <t>Moser</t>
        </is>
      </c>
      <c r="E9" s="5" t="inlineStr">
        <is>
          <t>St. Gallen</t>
        </is>
      </c>
      <c r="F9" s="6" t="inlineStr">
        <is>
          <t>SG</t>
        </is>
      </c>
      <c r="G9" s="5" t="inlineStr">
        <is>
          <t>Migros Bank 3a Konto</t>
        </is>
      </c>
      <c r="H9" s="5" t="inlineStr">
        <is>
          <t>Migros Bank AG</t>
        </is>
      </c>
      <c r="I9" s="40" t="n">
        <v>3600</v>
      </c>
      <c r="J9" s="41">
        <f>IFERROR(VLOOKUP(B9,'Limit &amp; Referenzen'!A:B,2,FALSE),7258)</f>
        <v/>
      </c>
      <c r="K9" s="41">
        <f>J9-I9</f>
        <v/>
      </c>
      <c r="L9" s="4">
        <f>IF(I9&gt;=J9,"Ja","Nein")</f>
        <v/>
      </c>
      <c r="M9" s="41">
        <f>I9*0.25</f>
        <v/>
      </c>
      <c r="N9" s="5" t="inlineStr">
        <is>
          <t>Halbjahreseinzahlung</t>
        </is>
      </c>
    </row>
    <row r="10">
      <c r="A10" s="39" t="n">
        <v>46254</v>
      </c>
      <c r="B10" s="9">
        <f>YEAR(A10)</f>
        <v/>
      </c>
      <c r="C10" s="5" t="inlineStr">
        <is>
          <t>Claudia</t>
        </is>
      </c>
      <c r="D10" s="5" t="inlineStr">
        <is>
          <t>Graf</t>
        </is>
      </c>
      <c r="E10" s="5" t="inlineStr">
        <is>
          <t>Lausanne</t>
        </is>
      </c>
      <c r="F10" s="6" t="inlineStr">
        <is>
          <t>VD</t>
        </is>
      </c>
      <c r="G10" s="5" t="inlineStr">
        <is>
          <t>BCV 3a Vorsorgekonto</t>
        </is>
      </c>
      <c r="H10" s="5" t="inlineStr">
        <is>
          <t>Banque Cantonale Vaudoise</t>
        </is>
      </c>
      <c r="I10" s="40" t="n">
        <v>7258</v>
      </c>
      <c r="J10" s="42">
        <f>IFERROR(VLOOKUP(B10,'Limit &amp; Referenzen'!A:B,2,FALSE),7258)</f>
        <v/>
      </c>
      <c r="K10" s="42">
        <f>J10-I10</f>
        <v/>
      </c>
      <c r="L10" s="9">
        <f>IF(I10&gt;=J10,"Ja","Nein")</f>
        <v/>
      </c>
      <c r="M10" s="42">
        <f>I10*0.25</f>
        <v/>
      </c>
      <c r="N10" s="5" t="inlineStr">
        <is>
          <t>Limit ausgeschöpft</t>
        </is>
      </c>
    </row>
    <row r="11">
      <c r="A11" s="39" t="n">
        <v>46268</v>
      </c>
      <c r="B11" s="4">
        <f>YEAR(A11)</f>
        <v/>
      </c>
      <c r="C11" s="5" t="inlineStr">
        <is>
          <t>Daniela</t>
        </is>
      </c>
      <c r="D11" s="5" t="inlineStr">
        <is>
          <t>Brunner</t>
        </is>
      </c>
      <c r="E11" s="5" t="inlineStr">
        <is>
          <t>Lugano</t>
        </is>
      </c>
      <c r="F11" s="6" t="inlineStr">
        <is>
          <t>TI</t>
        </is>
      </c>
      <c r="G11" s="5" t="inlineStr">
        <is>
          <t>Raiffeisen 3a Konto</t>
        </is>
      </c>
      <c r="H11" s="5" t="inlineStr">
        <is>
          <t>Raiffeisen Schweiz</t>
        </is>
      </c>
      <c r="I11" s="40" t="n">
        <v>2900</v>
      </c>
      <c r="J11" s="41">
        <f>IFERROR(VLOOKUP(B11,'Limit &amp; Referenzen'!A:B,2,FALSE),7258)</f>
        <v/>
      </c>
      <c r="K11" s="41">
        <f>J11-I11</f>
        <v/>
      </c>
      <c r="L11" s="4">
        <f>IF(I11&gt;=J11,"Ja","Nein")</f>
        <v/>
      </c>
      <c r="M11" s="41">
        <f>I11*0.25</f>
        <v/>
      </c>
      <c r="N11" s="5" t="inlineStr">
        <is>
          <t>Quartalszahlung</t>
        </is>
      </c>
    </row>
    <row r="12">
      <c r="A12" s="39" t="n">
        <v>46309</v>
      </c>
      <c r="B12" s="9">
        <f>YEAR(A12)</f>
        <v/>
      </c>
      <c r="C12" s="5" t="inlineStr">
        <is>
          <t>Beat</t>
        </is>
      </c>
      <c r="D12" s="5" t="inlineStr">
        <is>
          <t>Marti</t>
        </is>
      </c>
      <c r="E12" s="5" t="inlineStr">
        <is>
          <t>Biel</t>
        </is>
      </c>
      <c r="F12" s="6" t="inlineStr">
        <is>
          <t>BE</t>
        </is>
      </c>
      <c r="G12" s="5" t="inlineStr">
        <is>
          <t>PostFinance 3a Depot</t>
        </is>
      </c>
      <c r="H12" s="5" t="inlineStr">
        <is>
          <t>PostFinance AG</t>
        </is>
      </c>
      <c r="I12" s="40" t="n">
        <v>7258</v>
      </c>
      <c r="J12" s="42">
        <f>IFERROR(VLOOKUP(B12,'Limit &amp; Referenzen'!A:B,2,FALSE),7258)</f>
        <v/>
      </c>
      <c r="K12" s="42">
        <f>J12-I12</f>
        <v/>
      </c>
      <c r="L12" s="9">
        <f>IF(I12&gt;=J12,"Ja","Nein")</f>
        <v/>
      </c>
      <c r="M12" s="42">
        <f>I12*0.25</f>
        <v/>
      </c>
      <c r="N12" s="5" t="inlineStr">
        <is>
          <t>Vollständig per Oktober</t>
        </is>
      </c>
    </row>
    <row r="13">
      <c r="H13" s="11" t="inlineStr">
        <is>
          <t>TOTAL / DURCHSCHNITT</t>
        </is>
      </c>
      <c r="I13" s="43">
        <f>SUM(I3:I12)</f>
        <v/>
      </c>
      <c r="J13" s="13" t="inlineStr">
        <is>
          <t>Ø Einzahlung:</t>
        </is>
      </c>
      <c r="K13" s="44">
        <f>AVERAGE(I3:I12)</f>
        <v/>
      </c>
      <c r="L13" s="15">
        <f>COUNTIF(L3:L12,"Ja")</f>
        <v/>
      </c>
      <c r="M13" s="43">
        <f>SUM(M3:M12)</f>
        <v/>
      </c>
    </row>
  </sheetData>
  <autoFilter ref="A2:N12"/>
  <mergeCells count="1">
    <mergeCell ref="A1:N1"/>
  </mergeCells>
  <conditionalFormatting sqref="L3:L12">
    <cfRule type="expression" priority="1" dxfId="0" stopIfTrue="1">
      <formula>L3="Ja"</formula>
    </cfRule>
    <cfRule type="expression" priority="2" dxfId="1" stopIfTrue="1">
      <formula>L3="Nein"</formula>
    </cfRule>
  </conditionalFormatting>
  <conditionalFormatting sqref="K3:K12">
    <cfRule type="expression" priority="3" dxfId="1" stopIfTrue="1">
      <formula>K3&lt;0</formula>
    </cfRule>
    <cfRule type="expression" priority="4" dxfId="0" stopIfTrue="1">
      <formula>K3&gt;=0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6" customHeight="1">
      <c r="A1" s="16" t="inlineStr">
        <is>
          <t>Dashboard – Säule 3a Übersicht 2026</t>
        </is>
      </c>
    </row>
    <row r="2"/>
    <row r="3" ht="28" customHeight="1">
      <c r="B3" s="17" t="inlineStr">
        <is>
          <t>Total Einzahlungen</t>
        </is>
      </c>
      <c r="C3" s="45" t="n"/>
      <c r="E3" s="17" t="inlineStr">
        <is>
          <t>Ø Einzahlung</t>
        </is>
      </c>
      <c r="F3" s="45" t="n"/>
      <c r="H3" s="17" t="inlineStr">
        <is>
          <t>Anzahl Einzahlungen</t>
        </is>
      </c>
      <c r="I3" s="45" t="n"/>
    </row>
    <row r="4" ht="28" customHeight="1">
      <c r="B4" s="46">
        <f>SUM(Einzahlungen!I3:I12)</f>
        <v/>
      </c>
      <c r="C4" s="45" t="n"/>
      <c r="E4" s="46">
        <f>IFERROR(AVERAGE(Einzahlungen!I3:I12),0)</f>
        <v/>
      </c>
      <c r="F4" s="45" t="n"/>
      <c r="H4" s="19">
        <f>COUNT(Einzahlungen!A3:A12)</f>
        <v/>
      </c>
      <c r="I4" s="45" t="n"/>
    </row>
    <row r="5" ht="28" customHeight="1"/>
    <row r="6" ht="28" customHeight="1">
      <c r="B6" s="17" t="inlineStr">
        <is>
          <t>Limiten vollständig</t>
        </is>
      </c>
      <c r="C6" s="45" t="n"/>
      <c r="E6" s="17" t="inlineStr">
        <is>
          <t>Offene Restlimite</t>
        </is>
      </c>
      <c r="F6" s="45" t="n"/>
      <c r="H6" s="17" t="inlineStr">
        <is>
          <t>Steuerpotenzial ges.</t>
        </is>
      </c>
      <c r="I6" s="45" t="n"/>
    </row>
    <row r="7" ht="28" customHeight="1">
      <c r="B7" s="19">
        <f>COUNTIF(Einzahlungen!L3:L12,"Ja")</f>
        <v/>
      </c>
      <c r="C7" s="45" t="n"/>
      <c r="E7" s="46">
        <f>IFERROR(SUM(Einzahlungen!K3:K12),0)</f>
        <v/>
      </c>
      <c r="F7" s="45" t="n"/>
      <c r="H7" s="46">
        <f>SUM(Einzahlungen!M3:M12)</f>
        <v/>
      </c>
      <c r="I7" s="45" t="n"/>
    </row>
    <row r="8"/>
    <row r="9">
      <c r="B9" s="20" t="inlineStr">
        <is>
          <t>Auswertung nach Person und Einzahlung</t>
        </is>
      </c>
    </row>
    <row r="10">
      <c r="B10" s="21" t="inlineStr">
        <is>
          <t>Vorname</t>
        </is>
      </c>
      <c r="C10" s="21" t="inlineStr">
        <is>
          <t>Nachname</t>
        </is>
      </c>
      <c r="D10" s="21" t="inlineStr">
        <is>
          <t>Kanton</t>
        </is>
      </c>
      <c r="E10" s="21" t="inlineStr">
        <is>
          <t>Einzahlung CHF</t>
        </is>
      </c>
      <c r="F10" s="21" t="inlineStr">
        <is>
          <t>Jahreslimite CHF</t>
        </is>
      </c>
      <c r="G10" s="21" t="inlineStr">
        <is>
          <t>Restlimite CHF</t>
        </is>
      </c>
      <c r="H10" s="21" t="inlineStr">
        <is>
          <t>Vollständig?</t>
        </is>
      </c>
      <c r="I10" s="21" t="inlineStr">
        <is>
          <t>Steuerpotenzial CHF</t>
        </is>
      </c>
    </row>
    <row r="11">
      <c r="B11" s="22" t="inlineStr">
        <is>
          <t>Andrea</t>
        </is>
      </c>
      <c r="C11" s="22" t="inlineStr">
        <is>
          <t>Meier</t>
        </is>
      </c>
      <c r="D11" s="22" t="inlineStr">
        <is>
          <t>ZH</t>
        </is>
      </c>
      <c r="E11" s="47" t="n">
        <v>6883</v>
      </c>
      <c r="F11" s="47" t="n">
        <v>7258</v>
      </c>
      <c r="G11" s="47">
        <f>E11-F11</f>
        <v/>
      </c>
      <c r="H11" s="22">
        <f>IF(E11&gt;=F11,"Ja","Nein")</f>
        <v/>
      </c>
      <c r="I11" s="47">
        <f>E11*0.25</f>
        <v/>
      </c>
    </row>
    <row r="12">
      <c r="B12" s="24" t="inlineStr">
        <is>
          <t>Markus</t>
        </is>
      </c>
      <c r="C12" s="24" t="inlineStr">
        <is>
          <t>Keller</t>
        </is>
      </c>
      <c r="D12" s="24" t="inlineStr">
        <is>
          <t>BE</t>
        </is>
      </c>
      <c r="E12" s="48" t="n">
        <v>7258</v>
      </c>
      <c r="F12" s="48" t="n">
        <v>7258</v>
      </c>
      <c r="G12" s="48">
        <f>E12-F12</f>
        <v/>
      </c>
      <c r="H12" s="24">
        <f>IF(E12&gt;=F12,"Ja","Nein")</f>
        <v/>
      </c>
      <c r="I12" s="48">
        <f>E12*0.25</f>
        <v/>
      </c>
    </row>
    <row r="13">
      <c r="B13" s="22" t="inlineStr">
        <is>
          <t>Sandra</t>
        </is>
      </c>
      <c r="C13" s="22" t="inlineStr">
        <is>
          <t>Huber</t>
        </is>
      </c>
      <c r="D13" s="22" t="inlineStr">
        <is>
          <t>BS</t>
        </is>
      </c>
      <c r="E13" s="47" t="n">
        <v>5200</v>
      </c>
      <c r="F13" s="47" t="n">
        <v>7258</v>
      </c>
      <c r="G13" s="47">
        <f>E13-F13</f>
        <v/>
      </c>
      <c r="H13" s="22">
        <f>IF(E13&gt;=F13,"Ja","Nein")</f>
        <v/>
      </c>
      <c r="I13" s="47">
        <f>E13*0.25</f>
        <v/>
      </c>
    </row>
    <row r="14">
      <c r="B14" s="24" t="inlineStr">
        <is>
          <t>Thomas</t>
        </is>
      </c>
      <c r="C14" s="24" t="inlineStr">
        <is>
          <t>Frei</t>
        </is>
      </c>
      <c r="D14" s="24" t="inlineStr">
        <is>
          <t>GE</t>
        </is>
      </c>
      <c r="E14" s="48" t="n">
        <v>7258</v>
      </c>
      <c r="F14" s="48" t="n">
        <v>7258</v>
      </c>
      <c r="G14" s="48">
        <f>E14-F14</f>
        <v/>
      </c>
      <c r="H14" s="24">
        <f>IF(E14&gt;=F14,"Ja","Nein")</f>
        <v/>
      </c>
      <c r="I14" s="48">
        <f>E14*0.25</f>
        <v/>
      </c>
    </row>
    <row r="15">
      <c r="B15" s="22" t="inlineStr">
        <is>
          <t>Reto</t>
        </is>
      </c>
      <c r="C15" s="22" t="inlineStr">
        <is>
          <t>Schmid</t>
        </is>
      </c>
      <c r="D15" s="22" t="inlineStr">
        <is>
          <t>LU</t>
        </is>
      </c>
      <c r="E15" s="47" t="n">
        <v>4500</v>
      </c>
      <c r="F15" s="47" t="n">
        <v>7258</v>
      </c>
      <c r="G15" s="47">
        <f>E15-F15</f>
        <v/>
      </c>
      <c r="H15" s="22">
        <f>IF(E15&gt;=F15,"Ja","Nein")</f>
        <v/>
      </c>
      <c r="I15" s="47">
        <f>E15*0.25</f>
        <v/>
      </c>
    </row>
    <row r="16">
      <c r="B16" s="24" t="inlineStr">
        <is>
          <t>Nicole</t>
        </is>
      </c>
      <c r="C16" s="24" t="inlineStr">
        <is>
          <t>Baumann</t>
        </is>
      </c>
      <c r="D16" s="24" t="inlineStr">
        <is>
          <t>ZH</t>
        </is>
      </c>
      <c r="E16" s="48" t="n">
        <v>7258</v>
      </c>
      <c r="F16" s="48" t="n">
        <v>7258</v>
      </c>
      <c r="G16" s="48">
        <f>E16-F16</f>
        <v/>
      </c>
      <c r="H16" s="24">
        <f>IF(E16&gt;=F16,"Ja","Nein")</f>
        <v/>
      </c>
      <c r="I16" s="48">
        <f>E16*0.25</f>
        <v/>
      </c>
    </row>
    <row r="17">
      <c r="B17" s="22" t="inlineStr">
        <is>
          <t>Stefan</t>
        </is>
      </c>
      <c r="C17" s="22" t="inlineStr">
        <is>
          <t>Moser</t>
        </is>
      </c>
      <c r="D17" s="22" t="inlineStr">
        <is>
          <t>SG</t>
        </is>
      </c>
      <c r="E17" s="47" t="n">
        <v>3600</v>
      </c>
      <c r="F17" s="47" t="n">
        <v>7258</v>
      </c>
      <c r="G17" s="47">
        <f>E17-F17</f>
        <v/>
      </c>
      <c r="H17" s="22">
        <f>IF(E17&gt;=F17,"Ja","Nein")</f>
        <v/>
      </c>
      <c r="I17" s="47">
        <f>E17*0.25</f>
        <v/>
      </c>
    </row>
    <row r="18">
      <c r="B18" s="24" t="inlineStr">
        <is>
          <t>Claudia</t>
        </is>
      </c>
      <c r="C18" s="24" t="inlineStr">
        <is>
          <t>Graf</t>
        </is>
      </c>
      <c r="D18" s="24" t="inlineStr">
        <is>
          <t>VD</t>
        </is>
      </c>
      <c r="E18" s="48" t="n">
        <v>7258</v>
      </c>
      <c r="F18" s="48" t="n">
        <v>7258</v>
      </c>
      <c r="G18" s="48">
        <f>E18-F18</f>
        <v/>
      </c>
      <c r="H18" s="24">
        <f>IF(E18&gt;=F18,"Ja","Nein")</f>
        <v/>
      </c>
      <c r="I18" s="48">
        <f>E18*0.25</f>
        <v/>
      </c>
    </row>
    <row r="19">
      <c r="B19" s="22" t="inlineStr">
        <is>
          <t>Daniela</t>
        </is>
      </c>
      <c r="C19" s="22" t="inlineStr">
        <is>
          <t>Brunner</t>
        </is>
      </c>
      <c r="D19" s="22" t="inlineStr">
        <is>
          <t>TI</t>
        </is>
      </c>
      <c r="E19" s="47" t="n">
        <v>2900</v>
      </c>
      <c r="F19" s="47" t="n">
        <v>7258</v>
      </c>
      <c r="G19" s="47">
        <f>E19-F19</f>
        <v/>
      </c>
      <c r="H19" s="22">
        <f>IF(E19&gt;=F19,"Ja","Nein")</f>
        <v/>
      </c>
      <c r="I19" s="47">
        <f>E19*0.25</f>
        <v/>
      </c>
    </row>
    <row r="20">
      <c r="B20" s="24" t="inlineStr">
        <is>
          <t>Beat</t>
        </is>
      </c>
      <c r="C20" s="24" t="inlineStr">
        <is>
          <t>Marti</t>
        </is>
      </c>
      <c r="D20" s="24" t="inlineStr">
        <is>
          <t>BE</t>
        </is>
      </c>
      <c r="E20" s="48" t="n">
        <v>7258</v>
      </c>
      <c r="F20" s="48" t="n">
        <v>7258</v>
      </c>
      <c r="G20" s="48">
        <f>E20-F20</f>
        <v/>
      </c>
      <c r="H20" s="24">
        <f>IF(E20&gt;=F20,"Ja","Nein")</f>
        <v/>
      </c>
      <c r="I20" s="48">
        <f>E20*0.25</f>
        <v/>
      </c>
    </row>
    <row r="21"/>
    <row r="22">
      <c r="B22" s="26" t="inlineStr">
        <is>
          <t>Person</t>
        </is>
      </c>
      <c r="C22" s="26" t="inlineStr">
        <is>
          <t>Einzahlung CHF</t>
        </is>
      </c>
    </row>
    <row r="23">
      <c r="B23" t="inlineStr">
        <is>
          <t>Andrea Meier</t>
        </is>
      </c>
      <c r="C23" t="n">
        <v>6883</v>
      </c>
    </row>
    <row r="24">
      <c r="B24" t="inlineStr">
        <is>
          <t>Markus Keller</t>
        </is>
      </c>
      <c r="C24" t="n">
        <v>7258</v>
      </c>
    </row>
    <row r="25">
      <c r="B25" t="inlineStr">
        <is>
          <t>Sandra Huber</t>
        </is>
      </c>
      <c r="C25" t="n">
        <v>5200</v>
      </c>
    </row>
    <row r="26">
      <c r="B26" t="inlineStr">
        <is>
          <t>Thomas Frei</t>
        </is>
      </c>
      <c r="C26" t="n">
        <v>7258</v>
      </c>
    </row>
    <row r="27">
      <c r="B27" t="inlineStr">
        <is>
          <t>Reto Schmid</t>
        </is>
      </c>
      <c r="C27" t="n">
        <v>4500</v>
      </c>
    </row>
    <row r="28">
      <c r="B28" t="inlineStr">
        <is>
          <t>Nicole Baumann</t>
        </is>
      </c>
      <c r="C28" t="n">
        <v>7258</v>
      </c>
    </row>
    <row r="29">
      <c r="B29" t="inlineStr">
        <is>
          <t>Stefan Moser</t>
        </is>
      </c>
      <c r="C29" t="n">
        <v>3600</v>
      </c>
    </row>
    <row r="30">
      <c r="B30" t="inlineStr">
        <is>
          <t>Claudia Graf</t>
        </is>
      </c>
      <c r="C30" t="n">
        <v>7258</v>
      </c>
    </row>
    <row r="31">
      <c r="B31" t="inlineStr">
        <is>
          <t>Daniela Brunner</t>
        </is>
      </c>
      <c r="C31" t="n">
        <v>2900</v>
      </c>
    </row>
    <row r="32">
      <c r="B32" t="inlineStr">
        <is>
          <t>Beat Marti</t>
        </is>
      </c>
      <c r="C32" t="n">
        <v>7258</v>
      </c>
    </row>
    <row r="33"/>
    <row r="34"/>
    <row r="35">
      <c r="H35" s="26" t="inlineStr">
        <is>
          <t>Status</t>
        </is>
      </c>
      <c r="I35" s="26" t="inlineStr">
        <is>
          <t>Anzahl</t>
        </is>
      </c>
    </row>
    <row r="36">
      <c r="H36" t="inlineStr">
        <is>
          <t>Vollständig</t>
        </is>
      </c>
      <c r="I36">
        <f>COUNTIF(Einzahlungen!L3:L12,"Ja")</f>
        <v/>
      </c>
    </row>
    <row r="37">
      <c r="H37" t="inlineStr">
        <is>
          <t>Offen</t>
        </is>
      </c>
      <c r="I37">
        <f>COUNTIF(Einzahlungen!L3:L12,"Nein")</f>
        <v/>
      </c>
    </row>
  </sheetData>
  <mergeCells count="14">
    <mergeCell ref="A1:L1"/>
    <mergeCell ref="B3:C3"/>
    <mergeCell ref="B4:C4"/>
    <mergeCell ref="E3:F3"/>
    <mergeCell ref="E4:F4"/>
    <mergeCell ref="H3:I3"/>
    <mergeCell ref="H4:I4"/>
    <mergeCell ref="B6:C6"/>
    <mergeCell ref="B7:C7"/>
    <mergeCell ref="E6:F6"/>
    <mergeCell ref="E7:F7"/>
    <mergeCell ref="H6:I6"/>
    <mergeCell ref="H7:I7"/>
    <mergeCell ref="B9:K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2" customWidth="1" min="3" max="3"/>
    <col width="48" customWidth="1" min="4" max="4"/>
    <col width="34" customWidth="1" min="5" max="5"/>
  </cols>
  <sheetData>
    <row r="1" ht="30" customHeight="1">
      <c r="A1" s="1" t="inlineStr">
        <is>
          <t>Säule 3a – Limiten &amp; Referenzen Schweiz</t>
        </is>
      </c>
    </row>
    <row r="2">
      <c r="A2" s="2" t="inlineStr">
        <is>
          <t>Jahr</t>
        </is>
      </c>
      <c r="B2" s="2" t="inlineStr">
        <is>
          <t>Maximale Säule 3a Limite CHF</t>
        </is>
      </c>
      <c r="C2" s="2" t="inlineStr">
        <is>
          <t>Personengruppe</t>
        </is>
      </c>
      <c r="D2" s="2" t="inlineStr">
        <is>
          <t>Hinweis</t>
        </is>
      </c>
      <c r="E2" s="2" t="inlineStr">
        <is>
          <t>Quelle</t>
        </is>
      </c>
    </row>
    <row r="3" ht="22" customHeight="1">
      <c r="A3" s="24" t="n">
        <v>2026</v>
      </c>
      <c r="B3" s="48" t="n">
        <v>7258</v>
      </c>
      <c r="C3" s="27" t="inlineStr">
        <is>
          <t>Angestellte mit Pensionskasse (BVG)</t>
        </is>
      </c>
      <c r="D3" s="28" t="inlineStr">
        <is>
          <t>Maximaler Abzug CHF 7'258 (2026, Angestellte mit PK)</t>
        </is>
      </c>
      <c r="E3" s="27" t="inlineStr">
        <is>
          <t>BSV / ESTV 2026</t>
        </is>
      </c>
    </row>
    <row r="4" ht="22" customHeight="1">
      <c r="A4" s="29" t="n">
        <v>2026</v>
      </c>
      <c r="B4" s="49" t="n">
        <v>36288</v>
      </c>
      <c r="C4" s="31" t="inlineStr">
        <is>
          <t>Selbständige ohne Pensionskasse</t>
        </is>
      </c>
      <c r="D4" s="32" t="inlineStr">
        <is>
          <t>Bis 20% des Nettoeinkommens, max. CHF 36'288 (2026)</t>
        </is>
      </c>
      <c r="E4" s="31" t="inlineStr">
        <is>
          <t>BSV / ESTV 2026</t>
        </is>
      </c>
    </row>
    <row r="5" ht="22" customHeight="1">
      <c r="A5" s="24" t="n">
        <v>2027</v>
      </c>
      <c r="B5" s="48" t="n">
        <v>7400</v>
      </c>
      <c r="C5" s="27" t="inlineStr">
        <is>
          <t>Angestellte mit Pensionskasse (BVG) – Schätzung</t>
        </is>
      </c>
      <c r="D5" s="28" t="inlineStr">
        <is>
          <t>Vorläufige Schätzung; Betrag jährlich durch BSV festgelegt</t>
        </is>
      </c>
      <c r="E5" s="27" t="inlineStr">
        <is>
          <t>BSV (Schätzung)</t>
        </is>
      </c>
    </row>
    <row r="6" ht="22" customHeight="1">
      <c r="A6" s="29" t="n">
        <v>2027</v>
      </c>
      <c r="B6" s="49" t="n">
        <v>37000</v>
      </c>
      <c r="C6" s="31" t="inlineStr">
        <is>
          <t>Selbständige ohne Pensionskasse – Schätzung</t>
        </is>
      </c>
      <c r="D6" s="32" t="inlineStr">
        <is>
          <t>Vorläufige Schätzung; bis 20% des Nettoeinkommens</t>
        </is>
      </c>
      <c r="E6" s="31" t="inlineStr">
        <is>
          <t>BSV (Schätzung)</t>
        </is>
      </c>
    </row>
    <row r="7"/>
    <row r="8" ht="24" customHeight="1">
      <c r="A8" s="33" t="inlineStr">
        <is>
          <t>Wichtige Steuerhinweise &amp; Allgemeine Informationen</t>
        </is>
      </c>
    </row>
    <row r="9" ht="36" customHeight="1">
      <c r="A9" s="34" t="inlineStr">
        <is>
          <t>Steuerliche Abzugsfähigkeit:</t>
        </is>
      </c>
      <c r="B9" s="35" t="inlineStr">
        <is>
          <t>Einzahlungen in die Säule 3a sind vom steuerbaren Einkommen abziehbar (Bund und Kantone). Die exakte Steuerersparnis hängt vom Grenzsteuersatz des jeweiligen Kantons ab.</t>
        </is>
      </c>
      <c r="C9" s="50" t="n"/>
      <c r="D9" s="50" t="n"/>
      <c r="E9" s="45" t="n"/>
    </row>
    <row r="10" ht="36" customHeight="1">
      <c r="A10" s="36" t="inlineStr">
        <is>
          <t>Steuerpotenzial-Schätzung:</t>
        </is>
      </c>
      <c r="B10" s="37" t="inlineStr">
        <is>
          <t>In dieser Vorlage wird ein Pauschalsteuersatz von 25% verwendet. Dies ist eine vereinfachte Schätzung – der tatsächliche Steuervorteil variiert je nach Kanton, Wohnort und individuellem Einkommen.</t>
        </is>
      </c>
      <c r="C10" s="50" t="n"/>
      <c r="D10" s="50" t="n"/>
      <c r="E10" s="45" t="n"/>
    </row>
    <row r="11" ht="36" customHeight="1">
      <c r="A11" s="34" t="inlineStr">
        <is>
          <t>MWST:</t>
        </is>
      </c>
      <c r="B11" s="35" t="inlineStr">
        <is>
          <t>Säule 3a Einzahlungen unterliegen keiner Mehrwertsteuer (MWST).</t>
        </is>
      </c>
      <c r="C11" s="50" t="n"/>
      <c r="D11" s="50" t="n"/>
      <c r="E11" s="45" t="n"/>
    </row>
    <row r="12" ht="36" customHeight="1">
      <c r="A12" s="36" t="inlineStr">
        <is>
          <t>Kantonale Unterschiede:</t>
        </is>
      </c>
      <c r="B12" s="37" t="inlineStr">
        <is>
          <t>Die Abzugsfähigkeit ist auf Bundesebene einheitlich geregelt; kantonal können Besonderheiten bestehen. Bitte kantonale Steuerpraxis beachten (z.B. Kanton ZH, BE, GE).</t>
        </is>
      </c>
      <c r="C12" s="50" t="n"/>
      <c r="D12" s="50" t="n"/>
      <c r="E12" s="45" t="n"/>
    </row>
    <row r="13" ht="36" customHeight="1">
      <c r="A13" s="34" t="inlineStr">
        <is>
          <t>Weitere Informationen:</t>
        </is>
      </c>
      <c r="B13" s="35" t="inlineStr">
        <is>
          <t>ESTV (Eidg. Steuerverwaltung): www.estv.admin.ch | BSV (Bundesamt für Sozialversicherungen): www.bsv.admin.ch</t>
        </is>
      </c>
      <c r="C13" s="50" t="n"/>
      <c r="D13" s="50" t="n"/>
      <c r="E13" s="45" t="n"/>
    </row>
    <row r="14" ht="36" customHeight="1">
      <c r="A14" s="36" t="inlineStr">
        <is>
          <t>UID-Nummer Anbieter (Beispiel):</t>
        </is>
      </c>
      <c r="B14" s="37" t="inlineStr">
        <is>
          <t>UBS AG: CHE-101.329.552 MWST | PostFinance AG: CHE-116.285.907 MWST | Raiffeisen Schweiz: CHE-109.370.321 MWST</t>
        </is>
      </c>
      <c r="C14" s="50" t="n"/>
      <c r="D14" s="50" t="n"/>
      <c r="E14" s="45" t="n"/>
    </row>
    <row r="15" ht="36" customHeight="1">
      <c r="A15" s="34" t="inlineStr">
        <is>
          <t>Limiten jährlich prüfen:</t>
        </is>
      </c>
      <c r="B15" s="35" t="inlineStr">
        <is>
          <t>Die Säule 3a Limite wird jährlich durch den Bundesrat bzw. das BSV festgelegt. Vorlage vor jedem Steuerjahr auf aktuelle Limiten prüfen und anpassen.</t>
        </is>
      </c>
      <c r="C15" s="50" t="n"/>
      <c r="D15" s="50" t="n"/>
      <c r="E15" s="45" t="n"/>
    </row>
  </sheetData>
  <mergeCells count="9">
    <mergeCell ref="A1:F1"/>
    <mergeCell ref="A8:E8"/>
    <mergeCell ref="B9:E9"/>
    <mergeCell ref="B10:E10"/>
    <mergeCell ref="B11:E11"/>
    <mergeCell ref="B12:E12"/>
    <mergeCell ref="B13:E13"/>
    <mergeCell ref="B14:E14"/>
    <mergeCell ref="B15:E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62" customWidth="1" min="3" max="3"/>
  </cols>
  <sheetData>
    <row r="1" ht="32" customHeight="1">
      <c r="A1" s="1" t="inlineStr">
        <is>
          <t>Anleitung – Säule 3a Einzahlungs-Tracker</t>
        </is>
      </c>
    </row>
    <row r="2" ht="24" customHeight="1">
      <c r="B2" s="38" t="inlineStr">
        <is>
          <t>ALLGEMEINES</t>
        </is>
      </c>
      <c r="C2" s="45" t="n"/>
    </row>
    <row r="3" ht="40" customHeight="1">
      <c r="B3" s="36" t="inlineStr">
        <is>
          <t>Zweck der Vorlage:</t>
        </is>
      </c>
      <c r="C3" s="37" t="inlineStr">
        <is>
          <t>Diese Excel-Vorlage unterstützt Schweizer Privatpersonen und Treuhänder bei der Verwaltung und Übersicht ihrer Säule 3a Einzahlungen. Sie zeigt ausgeschöpfte Limiten, Restlimiten und ein geschätztes Steuerpotenzial auf.</t>
        </is>
      </c>
    </row>
    <row r="4" ht="24" customHeight="1">
      <c r="B4" s="38" t="inlineStr">
        <is>
          <t>SHEET: EINZAHLUNGEN</t>
        </is>
      </c>
      <c r="C4" s="45" t="n"/>
    </row>
    <row r="5" ht="40" customHeight="1">
      <c r="B5" s="36" t="inlineStr">
        <is>
          <t>Dateneingabe:</t>
        </is>
      </c>
      <c r="C5" s="37" t="inlineStr">
        <is>
          <t>Erfassen Sie jede Einzahlung in einer neuen Zeile. Pflichtfelder: Datum, Vorname, Nachname, Wohnort, Kanton, Säule 3a Konto, Bank/Anbieter, Einzahlungsbetrag CHF.</t>
        </is>
      </c>
    </row>
    <row r="6" ht="40" customHeight="1">
      <c r="B6" s="34" t="inlineStr">
        <is>
          <t>Datum:</t>
        </is>
      </c>
      <c r="C6" s="35" t="inlineStr">
        <is>
          <t>Datum der Einzahlung im Format DD.MM.YYYY eingeben (z.B. 15.03.2026). Das Jahr wird automatisch via Formel berechnet.</t>
        </is>
      </c>
    </row>
    <row r="7" ht="40" customHeight="1">
      <c r="B7" s="36" t="inlineStr">
        <is>
          <t>Einzahlungsbetrag CHF:</t>
        </is>
      </c>
      <c r="C7" s="37" t="inlineStr">
        <is>
          <t>Betrag in CHF ohne Tausendertrennzeichen eingeben (z.B. 7258). Die Formatierung erfolgt automatisch.</t>
        </is>
      </c>
    </row>
    <row r="8" ht="40" customHeight="1">
      <c r="B8" s="34" t="inlineStr">
        <is>
          <t>Jahreslimite CHF:</t>
        </is>
      </c>
      <c r="C8" s="35" t="inlineStr">
        <is>
          <t>Wird automatisch via VLOOKUP aus dem Sheet «Limit &amp; Referenzen» geholt. Für 2026: CHF 7'258 (Angestellte mit PK). Limiten bei Bedarf anpassen.</t>
        </is>
      </c>
    </row>
    <row r="9" ht="40" customHeight="1">
      <c r="B9" s="36" t="inlineStr">
        <is>
          <t>Restlimite CHF:</t>
        </is>
      </c>
      <c r="C9" s="37" t="inlineStr">
        <is>
          <t>Berechnet sich automatisch: Jahreslimite minus Einzahlungsbetrag. Grün = positiv (Restlimite vorhanden). Rot = negativ (Überschreitung).</t>
        </is>
      </c>
    </row>
    <row r="10" ht="40" customHeight="1">
      <c r="B10" s="34" t="inlineStr">
        <is>
          <t>Einzahlung vollständig?:</t>
        </is>
      </c>
      <c r="C10" s="35" t="inlineStr">
        <is>
          <t>«Ja» wenn der Einzahlungsbetrag die Jahreslimite erreicht oder überschreitet. «Nein» bei Teilbetrag. Farblich hervorgehoben (Grün/Rot).</t>
        </is>
      </c>
    </row>
    <row r="11" ht="40" customHeight="1">
      <c r="B11" s="36" t="inlineStr">
        <is>
          <t>Steuerpotenzial CHF:</t>
        </is>
      </c>
      <c r="C11" s="37" t="inlineStr">
        <is>
          <t>Vereinfachte Schätzung: Einzahlungsbetrag × 25%. Achtung: Dies ist nur eine Annäherung – der tatsächliche Steuervorteil hängt vom individuellen Grenzsteuersatz und dem Wohnkanton ab.</t>
        </is>
      </c>
    </row>
    <row r="12" ht="40" customHeight="1">
      <c r="B12" s="34" t="inlineStr">
        <is>
          <t>Bemerkung:</t>
        </is>
      </c>
      <c r="C12" s="35" t="inlineStr">
        <is>
          <t>Freies Textfeld für individuelle Notizen (z.B. Ratenzahlung, Fondswechsel, etc.).</t>
        </is>
      </c>
    </row>
    <row r="13" ht="24" customHeight="1">
      <c r="B13" s="38" t="inlineStr">
        <is>
          <t>SHEET: DASHBOARD</t>
        </is>
      </c>
      <c r="C13" s="45" t="n"/>
    </row>
    <row r="14" ht="40" customHeight="1">
      <c r="B14" s="34" t="inlineStr">
        <is>
          <t>Übersicht:</t>
        </is>
      </c>
      <c r="C14" s="35" t="inlineStr">
        <is>
          <t>Das Dashboard zeigt automatisch berechnete Kennzahlen: Total Einzahlungen, Durchschnitt, Anzahl vollständige Limiten, offene Restlimite und Steuerpotenzial.</t>
        </is>
      </c>
    </row>
    <row r="15" ht="40" customHeight="1">
      <c r="B15" s="36" t="inlineStr">
        <is>
          <t>Charts:</t>
        </is>
      </c>
      <c r="C15" s="37" t="inlineStr">
        <is>
          <t>Säulendiagramm zeigt Einzahlungen pro Person. Kreisdiagramm zeigt Anteil vollständiger vs. offener Einzahlungen. Charts aktualisieren sich automatisch.</t>
        </is>
      </c>
    </row>
    <row r="16" ht="24" customHeight="1">
      <c r="B16" s="38" t="inlineStr">
        <is>
          <t>SHEET: LIMIT &amp; REFERENZEN</t>
        </is>
      </c>
      <c r="C16" s="45" t="n"/>
    </row>
    <row r="17" ht="40" customHeight="1">
      <c r="B17" s="36" t="inlineStr">
        <is>
          <t>Limiten anpassen:</t>
        </is>
      </c>
      <c r="C17" s="37" t="inlineStr">
        <is>
          <t>Neue Jahreslimiten in Spalte A (Jahr) und B (Limite) eintragen. Der VLOOKUP im Sheet «Einzahlungen» findet die passende Limite automatisch.</t>
        </is>
      </c>
    </row>
    <row r="18" ht="40" customHeight="1">
      <c r="B18" s="34" t="inlineStr">
        <is>
          <t>Hinweis MWST:</t>
        </is>
      </c>
      <c r="C18" s="35" t="inlineStr">
        <is>
          <t>Säule 3a Einzahlungen unterliegen keiner MWST. Die Abzugsfähigkeit gilt für Bund und Kantone gleichermassen.</t>
        </is>
      </c>
    </row>
    <row r="19" ht="24" customHeight="1">
      <c r="B19" s="38" t="inlineStr">
        <is>
          <t>FARBCODES</t>
        </is>
      </c>
      <c r="C19" s="45" t="n"/>
    </row>
    <row r="20" ht="40" customHeight="1">
      <c r="B20" s="34" t="inlineStr">
        <is>
          <t>Gelb (#FFFBEB):</t>
        </is>
      </c>
      <c r="C20" s="35" t="inlineStr">
        <is>
          <t>Eingabefelder – hier werden Daten manuell erfasst.</t>
        </is>
      </c>
    </row>
    <row r="21" ht="40" customHeight="1">
      <c r="B21" s="36" t="inlineStr">
        <is>
          <t>Grün (DCFCE7):</t>
        </is>
      </c>
      <c r="C21" s="37" t="inlineStr">
        <is>
          <t>Positive Restlimite oder vollständig ausgeschöpfte Einzahlung.</t>
        </is>
      </c>
    </row>
    <row r="22" ht="40" customHeight="1">
      <c r="B22" s="34" t="inlineStr">
        <is>
          <t>Rot (FEE2E2):</t>
        </is>
      </c>
      <c r="C22" s="35" t="inlineStr">
        <is>
          <t>Negative Restlimite (Überschreitung) oder unvollständige Einzahlung.</t>
        </is>
      </c>
    </row>
    <row r="23" ht="40" customHeight="1">
      <c r="B23" s="36" t="inlineStr">
        <is>
          <t>Dunkelblau (#1E293B):</t>
        </is>
      </c>
      <c r="C23" s="37" t="inlineStr">
        <is>
          <t>Haupt-Kopfzeilen und Titelfelder.</t>
        </is>
      </c>
    </row>
    <row r="24" ht="40" customHeight="1">
      <c r="B24" s="34" t="inlineStr">
        <is>
          <t>Türkis (#0F766E):</t>
        </is>
      </c>
      <c r="C24" s="35" t="inlineStr">
        <is>
          <t>Sub-Kopfzeilen, Kennzahlen-Karten, Formelfelder.</t>
        </is>
      </c>
    </row>
    <row r="25" ht="24" customHeight="1">
      <c r="B25" s="38" t="inlineStr">
        <is>
          <t>WICHTIGE HINWEISE</t>
        </is>
      </c>
      <c r="C25" s="45" t="n"/>
    </row>
    <row r="26" ht="40" customHeight="1">
      <c r="B26" s="34" t="inlineStr">
        <is>
          <t>Steuerberatung:</t>
        </is>
      </c>
      <c r="C26" s="35" t="inlineStr">
        <is>
          <t>Diese Vorlage dient als Hilfsmittel zur persönlichen Planung und ersetzt keine individuelle Steuerberatung. Für verbindliche Steuerauskünfte wenden Sie sich an Ihren Treuhänder oder das kantonale Steueramt.</t>
        </is>
      </c>
    </row>
    <row r="27" ht="40" customHeight="1">
      <c r="B27" s="36" t="inlineStr">
        <is>
          <t>Datenschutz:</t>
        </is>
      </c>
      <c r="C27" s="37" t="inlineStr">
        <is>
          <t>Diese Datei enthält persönliche Finanzdaten. Speichern Sie die Datei an einem sicheren Ort und geben Sie diese nur an berechtigte Personen weiter.</t>
        </is>
      </c>
    </row>
    <row r="28" ht="40" customHeight="1">
      <c r="B28" s="34" t="inlineStr">
        <is>
          <t>Aktualität:</t>
        </is>
      </c>
      <c r="C28" s="35" t="inlineStr">
        <is>
          <t>Jahreslimiten werden jährlich durch das BSV angepasst. Bitte vor Jahresbeginn die aktuellen Limiten unter www.bsv.admin.ch prüfen.</t>
        </is>
      </c>
    </row>
  </sheetData>
  <mergeCells count="7">
    <mergeCell ref="A1:C1"/>
    <mergeCell ref="B2:C2"/>
    <mergeCell ref="B4:C4"/>
    <mergeCell ref="B13:C13"/>
    <mergeCell ref="B16:C16"/>
    <mergeCell ref="B19:C19"/>
    <mergeCell ref="B25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2026-06-22T06:05:21Z</dcterms:created>
  <dcterms:modified xmlns:dcterms="http://purl.org/dc/terms/" xmlns:xsi="http://www.w3.org/2001/XMLSchema-instance" xsi:type="dcterms:W3CDTF">2026-06-22T06:05:21Z</dcterms:modified>
</cp:coreProperties>
</file>