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ingabe_und_Berechnung" sheetId="1" state="visible" r:id="rId1"/>
    <sheet xmlns:r="http://schemas.openxmlformats.org/officeDocument/2006/relationships" name="Tarife" sheetId="2" state="visible" r:id="rId2"/>
    <sheet xmlns:r="http://schemas.openxmlformats.org/officeDocument/2006/relationships" name="Auswertung"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1">
    <numFmt numFmtId="164" formatCode="CHF #'##0.00"/>
  </numFmts>
  <fonts count="7">
    <font>
      <name val="Calibri"/>
      <family val="2"/>
      <color theme="1"/>
      <sz val="11"/>
      <scheme val="minor"/>
    </font>
    <font>
      <name val="Calibri"/>
      <b val="1"/>
      <color rgb="00FFFFFF"/>
      <sz val="13"/>
    </font>
    <font>
      <name val="Calibri"/>
      <b val="1"/>
      <color rgb="00FFFFFF"/>
      <sz val="11"/>
    </font>
    <font>
      <name val="Calibri"/>
      <sz val="10"/>
    </font>
    <font>
      <name val="Calibri"/>
      <b val="1"/>
      <sz val="10"/>
    </font>
    <font>
      <name val="Calibri"/>
      <b val="1"/>
      <color rgb="00FFFFFF"/>
      <sz val="10"/>
    </font>
    <font>
      <name val="Calibri"/>
      <i val="1"/>
      <color rgb="006B7280"/>
      <sz val="9"/>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C8102E"/>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29">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xf>
    <xf numFmtId="0" fontId="3" fillId="3" borderId="1" applyAlignment="1" pivotButton="0" quotePrefix="0" xfId="0">
      <alignment horizontal="left" vertical="center"/>
    </xf>
    <xf numFmtId="164" fontId="3" fillId="4" borderId="1" applyAlignment="1" pivotButton="0" quotePrefix="0" xfId="0">
      <alignment horizontal="right" vertical="center"/>
    </xf>
    <xf numFmtId="0" fontId="3" fillId="4" borderId="1" applyAlignment="1" pivotButton="0" quotePrefix="0" xfId="0">
      <alignment horizontal="center" vertical="center"/>
    </xf>
    <xf numFmtId="10" fontId="3" fillId="3" borderId="1" applyAlignment="1" pivotButton="0" quotePrefix="0" xfId="0">
      <alignment horizontal="right" vertical="center"/>
    </xf>
    <xf numFmtId="164" fontId="3" fillId="3" borderId="1" applyAlignment="1" pivotButton="0" quotePrefix="0" xfId="0">
      <alignment horizontal="right" vertical="center"/>
    </xf>
    <xf numFmtId="0" fontId="3" fillId="3" borderId="1" applyAlignment="1" pivotButton="0" quotePrefix="0" xfId="0">
      <alignment horizontal="center" vertical="center"/>
    </xf>
    <xf numFmtId="0" fontId="3" fillId="5" borderId="1" applyAlignment="1" pivotButton="0" quotePrefix="0" xfId="0">
      <alignment horizontal="left" vertical="center"/>
    </xf>
    <xf numFmtId="10" fontId="3" fillId="5" borderId="1" applyAlignment="1" pivotButton="0" quotePrefix="0" xfId="0">
      <alignment horizontal="right" vertical="center"/>
    </xf>
    <xf numFmtId="164" fontId="3" fillId="5" borderId="1" applyAlignment="1" pivotButton="0" quotePrefix="0" xfId="0">
      <alignment horizontal="right" vertical="center"/>
    </xf>
    <xf numFmtId="0" fontId="3" fillId="5" borderId="1" applyAlignment="1" pivotButton="0" quotePrefix="0" xfId="0">
      <alignment horizontal="center" vertical="center"/>
    </xf>
    <xf numFmtId="0" fontId="5" fillId="6" borderId="1" applyAlignment="1" pivotButton="0" quotePrefix="0" xfId="0">
      <alignment horizontal="right" vertical="center"/>
    </xf>
    <xf numFmtId="164" fontId="5" fillId="6" borderId="1" applyAlignment="1" pivotButton="0" quotePrefix="0" xfId="0">
      <alignment horizontal="right" vertical="center"/>
    </xf>
    <xf numFmtId="10" fontId="5" fillId="6" borderId="1" applyAlignment="1" pivotButton="0" quotePrefix="0" xfId="0">
      <alignment horizontal="right" vertical="center"/>
    </xf>
    <xf numFmtId="0" fontId="6" fillId="0" borderId="0" applyAlignment="1" pivotButton="0" quotePrefix="0" xfId="0">
      <alignment horizontal="left" vertical="center"/>
    </xf>
    <xf numFmtId="0" fontId="2" fillId="6" borderId="0" applyAlignment="1" pivotButton="0" quotePrefix="0" xfId="0">
      <alignment horizontal="center" vertical="center"/>
    </xf>
    <xf numFmtId="0" fontId="4" fillId="3" borderId="1" applyAlignment="1" pivotButton="0" quotePrefix="0" xfId="0">
      <alignment horizontal="left" vertical="center"/>
    </xf>
    <xf numFmtId="0" fontId="4" fillId="5" borderId="1" applyAlignment="1" pivotButton="0" quotePrefix="0" xfId="0">
      <alignment horizontal="left" vertical="center"/>
    </xf>
    <xf numFmtId="1" fontId="3" fillId="3" borderId="1" applyAlignment="1" pivotButton="0" quotePrefix="0" xfId="0">
      <alignment horizontal="right" vertical="center"/>
    </xf>
    <xf numFmtId="1" fontId="3" fillId="5" borderId="1" applyAlignment="1" pivotButton="0" quotePrefix="0" xfId="0">
      <alignment horizontal="right" vertical="center"/>
    </xf>
    <xf numFmtId="0" fontId="2" fillId="6" borderId="1" applyAlignment="1" pivotButton="0" quotePrefix="0" xfId="0">
      <alignment horizontal="center" vertical="center"/>
    </xf>
    <xf numFmtId="0" fontId="0" fillId="0" borderId="4" pivotButton="0" quotePrefix="0" xfId="0"/>
    <xf numFmtId="0" fontId="0" fillId="0" borderId="5" pivotButton="0" quotePrefix="0" xfId="0"/>
    <xf numFmtId="0" fontId="5" fillId="6" borderId="1" applyAlignment="1" pivotButton="0" quotePrefix="0" xfId="0">
      <alignment horizontal="center" vertical="center"/>
    </xf>
    <xf numFmtId="0" fontId="2" fillId="6" borderId="0" applyAlignment="1" pivotButton="0" quotePrefix="0" xfId="0">
      <alignment horizontal="left" vertical="center" indent="1"/>
    </xf>
    <xf numFmtId="0" fontId="4" fillId="3" borderId="1" applyAlignment="1" pivotButton="0" quotePrefix="0" xfId="0">
      <alignment horizontal="left" vertical="top" wrapText="1"/>
    </xf>
    <xf numFmtId="0" fontId="3" fillId="5" borderId="1" applyAlignment="1" pivotButton="0" quotePrefix="0" xfId="0">
      <alignment horizontal="left" vertical="top" wrapText="1"/>
    </xf>
  </cellXfs>
  <cellStyles count="1">
    <cellStyle name="Normal" xfId="0" builtinId="0" hidden="0"/>
  </cellStyles>
  <dxfs count="2">
    <dxf>
      <font>
        <name val="Calibri"/>
        <b val="1"/>
        <color rgb="00DC2626"/>
      </font>
      <fill>
        <patternFill patternType="solid">
          <fgColor rgb="00FEE2E2"/>
        </patternFill>
      </fill>
    </dxf>
    <dxf>
      <font>
        <name val="Calibri"/>
        <b val="1"/>
        <color rgb="0016A34A"/>
      </font>
      <fill>
        <patternFill patternType="solid">
          <fgColor rgb="00D1FA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Quellensteuer nach Kanton (CHF)</a:t>
            </a:r>
          </a:p>
        </rich>
      </tx>
    </title>
    <plotArea>
      <barChart>
        <barDir val="col"/>
        <grouping val="clustered"/>
        <ser>
          <idx val="0"/>
          <order val="0"/>
          <tx>
            <strRef>
              <f>'Auswertung'!D12</f>
            </strRef>
          </tx>
          <spPr>
            <a:solidFill xmlns:a="http://schemas.openxmlformats.org/drawingml/2006/main">
              <a:srgbClr val="C8102E"/>
            </a:solidFill>
            <a:ln xmlns:a="http://schemas.openxmlformats.org/drawingml/2006/main">
              <a:prstDash val="solid"/>
            </a:ln>
          </spPr>
          <cat>
            <numRef>
              <f>'Auswertung'!$A$13:$A$20</f>
            </numRef>
          </cat>
          <val>
            <numRef>
              <f>'Auswertung'!$D$13:$D$20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Kanton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QSt-Betrag CHF</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MA-Verteilung nach Tarif</a:t>
            </a:r>
          </a:p>
        </rich>
      </tx>
    </title>
    <plotArea>
      <pieChart>
        <varyColors val="1"/>
        <ser>
          <idx val="0"/>
          <order val="0"/>
          <tx>
            <strRef>
              <f>'Auswertung'!G12</f>
            </strRef>
          </tx>
          <spPr>
            <a:ln xmlns:a="http://schemas.openxmlformats.org/drawingml/2006/main">
              <a:prstDash val="solid"/>
            </a:ln>
          </spPr>
          <cat>
            <numRef>
              <f>'Auswertung'!$F$13:$F$17</f>
            </numRef>
          </cat>
          <val>
            <numRef>
              <f>'Auswertung'!$G$13:$G$17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22</row>
      <rowOff>0</rowOff>
    </from>
    <ext cx="576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22</row>
      <rowOff>0</rowOff>
    </from>
    <ext cx="504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3"/>
  <sheetViews>
    <sheetView workbookViewId="0">
      <pane ySplit="2" topLeftCell="A3" activePane="bottomLeft" state="frozen"/>
      <selection pane="bottomLeft" activeCell="A1" sqref="A1"/>
    </sheetView>
  </sheetViews>
  <sheetFormatPr baseColWidth="8" defaultRowHeight="15"/>
  <cols>
    <col width="14" customWidth="1" min="1" max="1"/>
    <col width="14" customWidth="1" min="2" max="2"/>
    <col width="12" customWidth="1" min="3" max="3"/>
    <col width="8" customWidth="1" min="4" max="4"/>
    <col width="14" customWidth="1" min="5" max="5"/>
    <col width="13" customWidth="1" min="6" max="6"/>
    <col width="17" customWidth="1" min="7" max="7"/>
    <col width="14" customWidth="1" min="8" max="8"/>
    <col width="13" customWidth="1" min="9" max="9"/>
    <col width="18" customWidth="1" min="10" max="10"/>
    <col width="20" customWidth="1" min="11" max="11"/>
    <col width="18" customWidth="1" min="12" max="12"/>
    <col width="18" customWidth="1" min="13" max="13"/>
    <col width="16" customWidth="1" min="14" max="14"/>
    <col width="18" customWidth="1" min="15" max="15"/>
    <col width="12" customWidth="1" min="16" max="16"/>
    <col width="22" customWidth="1" min="17" max="17"/>
    <col width="18" customWidth="1" min="18" max="18"/>
    <col width="13" customWidth="1" min="19" max="19"/>
    <col width="16" customWidth="1" min="20" max="20"/>
  </cols>
  <sheetData>
    <row r="1" ht="28" customHeight="1">
      <c r="A1" s="1" t="inlineStr">
        <is>
          <t>Quellensteuer Tarif Berechnung – Lohnperiode 01.06.2026</t>
        </is>
      </c>
    </row>
    <row r="2" ht="32" customHeight="1">
      <c r="A2" s="2" t="inlineStr">
        <is>
          <t>Mitarbeiter-ID</t>
        </is>
      </c>
      <c r="B2" s="2" t="inlineStr">
        <is>
          <t>Name</t>
        </is>
      </c>
      <c r="C2" s="2" t="inlineStr">
        <is>
          <t>Vorname</t>
        </is>
      </c>
      <c r="D2" s="2" t="inlineStr">
        <is>
          <t>Kanton</t>
        </is>
      </c>
      <c r="E2" s="2" t="inlineStr">
        <is>
          <t>Gemeinde</t>
        </is>
      </c>
      <c r="F2" s="2" t="inlineStr">
        <is>
          <t>Nationalität</t>
        </is>
      </c>
      <c r="G2" s="2" t="inlineStr">
        <is>
          <t>Aufenthaltsstatus</t>
        </is>
      </c>
      <c r="H2" s="2" t="inlineStr">
        <is>
          <t>Zivilstand</t>
        </is>
      </c>
      <c r="I2" s="2" t="inlineStr">
        <is>
          <t>Anzahl Kinder</t>
        </is>
      </c>
      <c r="J2" s="2" t="inlineStr">
        <is>
          <t>Religionszugehörigkeit</t>
        </is>
      </c>
      <c r="K2" s="2" t="inlineStr">
        <is>
          <t>Bruttolohn/Mt (CHF)</t>
        </is>
      </c>
      <c r="L2" s="2" t="inlineStr">
        <is>
          <t>Bonus/Zulage (CHF)</t>
        </is>
      </c>
      <c r="M2" s="2" t="inlineStr">
        <is>
          <t>Familienzulagen (CHF)</t>
        </is>
      </c>
      <c r="N2" s="2" t="inlineStr">
        <is>
          <t>BVG-Abzug (CHF)</t>
        </is>
      </c>
      <c r="O2" s="2" t="inlineStr">
        <is>
          <t>Quellensteuer-Tarif</t>
        </is>
      </c>
      <c r="P2" s="2" t="inlineStr">
        <is>
          <t>QSt-Satz %</t>
        </is>
      </c>
      <c r="Q2" s="2" t="inlineStr">
        <is>
          <t>Quellensteuerbetrag (CHF)</t>
        </is>
      </c>
      <c r="R2" s="2" t="inlineStr">
        <is>
          <t>Nettolohn (CHF)</t>
        </is>
      </c>
      <c r="S2" s="2" t="inlineStr">
        <is>
          <t>Tarifgruppe</t>
        </is>
      </c>
      <c r="T2" s="2" t="inlineStr">
        <is>
          <t>Hinweis/Status</t>
        </is>
      </c>
    </row>
    <row r="3">
      <c r="A3" s="3" t="inlineStr">
        <is>
          <t>MA-001</t>
        </is>
      </c>
      <c r="B3" s="3" t="inlineStr">
        <is>
          <t>Meier</t>
        </is>
      </c>
      <c r="C3" s="3" t="inlineStr">
        <is>
          <t>Andrea</t>
        </is>
      </c>
      <c r="D3" s="3" t="inlineStr">
        <is>
          <t>ZH</t>
        </is>
      </c>
      <c r="E3" s="3" t="inlineStr">
        <is>
          <t>Zürich</t>
        </is>
      </c>
      <c r="F3" s="3" t="inlineStr">
        <is>
          <t>Deutschland</t>
        </is>
      </c>
      <c r="G3" s="3" t="inlineStr">
        <is>
          <t>B</t>
        </is>
      </c>
      <c r="H3" s="3" t="inlineStr">
        <is>
          <t>alleinstehend</t>
        </is>
      </c>
      <c r="I3" s="3" t="n">
        <v>0</v>
      </c>
      <c r="J3" s="3" t="inlineStr">
        <is>
          <t>keine</t>
        </is>
      </c>
      <c r="K3" s="4" t="n">
        <v>6200</v>
      </c>
      <c r="L3" s="4" t="n">
        <v>0</v>
      </c>
      <c r="M3" s="4" t="n">
        <v>150</v>
      </c>
      <c r="N3" s="4" t="n">
        <v>432</v>
      </c>
      <c r="O3" s="5" t="inlineStr">
        <is>
          <t>Tarif A</t>
        </is>
      </c>
      <c r="P3" s="6">
        <f>IFERROR(VLOOKUP(O3,Tarife!$A$2:$D$11,3,FALSE),0)</f>
        <v/>
      </c>
      <c r="Q3" s="7">
        <f>ROUND((K3+L3+M3-N3)*P3,2)</f>
        <v/>
      </c>
      <c r="R3" s="7">
        <f>ROUND(K3+L3+M3-N3-Q3,2)</f>
        <v/>
      </c>
      <c r="S3" s="8">
        <f>IF(AND(H3="verheiratet",I3&gt;=2),"B",IF(AND(H3="verheiratet",I3=1),"B",IF(H3="alleinerziehend","D",IF(H3="Lehrling","E",IF(H3="verheiratet","C","A")))))</f>
        <v/>
      </c>
      <c r="T3" s="8">
        <f>IF(P3&gt;0.1,"Prüfen","OK")</f>
        <v/>
      </c>
    </row>
    <row r="4">
      <c r="A4" s="9" t="inlineStr">
        <is>
          <t>MA-002</t>
        </is>
      </c>
      <c r="B4" s="9" t="inlineStr">
        <is>
          <t>Frei</t>
        </is>
      </c>
      <c r="C4" s="9" t="inlineStr">
        <is>
          <t>Markus</t>
        </is>
      </c>
      <c r="D4" s="9" t="inlineStr">
        <is>
          <t>BE</t>
        </is>
      </c>
      <c r="E4" s="9" t="inlineStr">
        <is>
          <t>Bern</t>
        </is>
      </c>
      <c r="F4" s="9" t="inlineStr">
        <is>
          <t>Portugal</t>
        </is>
      </c>
      <c r="G4" s="9" t="inlineStr">
        <is>
          <t>B</t>
        </is>
      </c>
      <c r="H4" s="9" t="inlineStr">
        <is>
          <t>verheiratet</t>
        </is>
      </c>
      <c r="I4" s="9" t="n">
        <v>2</v>
      </c>
      <c r="J4" s="9" t="inlineStr">
        <is>
          <t>keine</t>
        </is>
      </c>
      <c r="K4" s="4" t="n">
        <v>8500</v>
      </c>
      <c r="L4" s="4" t="n">
        <v>500</v>
      </c>
      <c r="M4" s="4" t="n">
        <v>200</v>
      </c>
      <c r="N4" s="4" t="n">
        <v>595</v>
      </c>
      <c r="O4" s="5" t="inlineStr">
        <is>
          <t>Tarif B</t>
        </is>
      </c>
      <c r="P4" s="10">
        <f>IFERROR(VLOOKUP(O4,Tarife!$A$2:$D$11,3,FALSE),0)</f>
        <v/>
      </c>
      <c r="Q4" s="11">
        <f>ROUND((K4+L4+M4-N4)*P4,2)</f>
        <v/>
      </c>
      <c r="R4" s="11">
        <f>ROUND(K4+L4+M4-N4-Q4,2)</f>
        <v/>
      </c>
      <c r="S4" s="12">
        <f>IF(AND(H4="verheiratet",I4&gt;=2),"B",IF(AND(H4="verheiratet",I4=1),"B",IF(H4="alleinerziehend","D",IF(H4="Lehrling","E",IF(H4="verheiratet","C","A")))))</f>
        <v/>
      </c>
      <c r="T4" s="12">
        <f>IF(P4&gt;0.1,"Prüfen","OK")</f>
        <v/>
      </c>
    </row>
    <row r="5">
      <c r="A5" s="3" t="inlineStr">
        <is>
          <t>MA-003</t>
        </is>
      </c>
      <c r="B5" s="3" t="inlineStr">
        <is>
          <t>Kunz</t>
        </is>
      </c>
      <c r="C5" s="3" t="inlineStr">
        <is>
          <t>Sandra</t>
        </is>
      </c>
      <c r="D5" s="3" t="inlineStr">
        <is>
          <t>GE</t>
        </is>
      </c>
      <c r="E5" s="3" t="inlineStr">
        <is>
          <t>Genf</t>
        </is>
      </c>
      <c r="F5" s="3" t="inlineStr">
        <is>
          <t>Frankreich</t>
        </is>
      </c>
      <c r="G5" s="3" t="inlineStr">
        <is>
          <t>L</t>
        </is>
      </c>
      <c r="H5" s="3" t="inlineStr">
        <is>
          <t>alleinstehend</t>
        </is>
      </c>
      <c r="I5" s="3" t="n">
        <v>0</v>
      </c>
      <c r="J5" s="3" t="inlineStr">
        <is>
          <t>evangelisch</t>
        </is>
      </c>
      <c r="K5" s="4" t="n">
        <v>9200</v>
      </c>
      <c r="L5" s="4" t="n">
        <v>0</v>
      </c>
      <c r="M5" s="4" t="n">
        <v>0</v>
      </c>
      <c r="N5" s="4" t="n">
        <v>644</v>
      </c>
      <c r="O5" s="5" t="inlineStr">
        <is>
          <t>Tarif A</t>
        </is>
      </c>
      <c r="P5" s="6">
        <f>IFERROR(VLOOKUP(O5,Tarife!$A$2:$D$11,3,FALSE),0)</f>
        <v/>
      </c>
      <c r="Q5" s="7">
        <f>ROUND((K5+L5+M5-N5)*P5,2)</f>
        <v/>
      </c>
      <c r="R5" s="7">
        <f>ROUND(K5+L5+M5-N5-Q5,2)</f>
        <v/>
      </c>
      <c r="S5" s="8">
        <f>IF(AND(H5="verheiratet",I5&gt;=2),"B",IF(AND(H5="verheiratet",I5=1),"B",IF(H5="alleinerziehend","D",IF(H5="Lehrling","E",IF(H5="verheiratet","C","A")))))</f>
        <v/>
      </c>
      <c r="T5" s="8">
        <f>IF(P5&gt;0.1,"Prüfen","OK")</f>
        <v/>
      </c>
    </row>
    <row r="6">
      <c r="A6" s="9" t="inlineStr">
        <is>
          <t>MA-004</t>
        </is>
      </c>
      <c r="B6" s="9" t="inlineStr">
        <is>
          <t>Baumann</t>
        </is>
      </c>
      <c r="C6" s="9" t="inlineStr">
        <is>
          <t>Thomas</t>
        </is>
      </c>
      <c r="D6" s="9" t="inlineStr">
        <is>
          <t>BS</t>
        </is>
      </c>
      <c r="E6" s="9" t="inlineStr">
        <is>
          <t>Basel</t>
        </is>
      </c>
      <c r="F6" s="9" t="inlineStr">
        <is>
          <t>Deutschland</t>
        </is>
      </c>
      <c r="G6" s="9" t="inlineStr">
        <is>
          <t>B</t>
        </is>
      </c>
      <c r="H6" s="9" t="inlineStr">
        <is>
          <t>verheiratet</t>
        </is>
      </c>
      <c r="I6" s="9" t="n">
        <v>1</v>
      </c>
      <c r="J6" s="9" t="inlineStr">
        <is>
          <t>römisch-katholisch</t>
        </is>
      </c>
      <c r="K6" s="4" t="n">
        <v>7800</v>
      </c>
      <c r="L6" s="4" t="n">
        <v>300</v>
      </c>
      <c r="M6" s="4" t="n">
        <v>150</v>
      </c>
      <c r="N6" s="4" t="n">
        <v>546</v>
      </c>
      <c r="O6" s="5" t="inlineStr">
        <is>
          <t>Tarif B</t>
        </is>
      </c>
      <c r="P6" s="10">
        <f>IFERROR(VLOOKUP(O6,Tarife!$A$2:$D$11,3,FALSE),0)</f>
        <v/>
      </c>
      <c r="Q6" s="11">
        <f>ROUND((K6+L6+M6-N6)*P6,2)</f>
        <v/>
      </c>
      <c r="R6" s="11">
        <f>ROUND(K6+L6+M6-N6-Q6,2)</f>
        <v/>
      </c>
      <c r="S6" s="12">
        <f>IF(AND(H6="verheiratet",I6&gt;=2),"B",IF(AND(H6="verheiratet",I6=1),"B",IF(H6="alleinerziehend","D",IF(H6="Lehrling","E",IF(H6="verheiratet","C","A")))))</f>
        <v/>
      </c>
      <c r="T6" s="12">
        <f>IF(P6&gt;0.1,"Prüfen","OK")</f>
        <v/>
      </c>
    </row>
    <row r="7">
      <c r="A7" s="3" t="inlineStr">
        <is>
          <t>MA-005</t>
        </is>
      </c>
      <c r="B7" s="3" t="inlineStr">
        <is>
          <t>Schmid</t>
        </is>
      </c>
      <c r="C7" s="3" t="inlineStr">
        <is>
          <t>Reto</t>
        </is>
      </c>
      <c r="D7" s="3" t="inlineStr">
        <is>
          <t>VD</t>
        </is>
      </c>
      <c r="E7" s="3" t="inlineStr">
        <is>
          <t>Lausanne</t>
        </is>
      </c>
      <c r="F7" s="3" t="inlineStr">
        <is>
          <t>Spanien</t>
        </is>
      </c>
      <c r="G7" s="3" t="inlineStr">
        <is>
          <t>L</t>
        </is>
      </c>
      <c r="H7" s="3" t="inlineStr">
        <is>
          <t>alleinerziehend</t>
        </is>
      </c>
      <c r="I7" s="3" t="n">
        <v>1</v>
      </c>
      <c r="J7" s="3" t="inlineStr">
        <is>
          <t>keine</t>
        </is>
      </c>
      <c r="K7" s="4" t="n">
        <v>5500</v>
      </c>
      <c r="L7" s="4" t="n">
        <v>0</v>
      </c>
      <c r="M7" s="4" t="n">
        <v>200</v>
      </c>
      <c r="N7" s="4" t="n">
        <v>385</v>
      </c>
      <c r="O7" s="5" t="inlineStr">
        <is>
          <t>Tarif D</t>
        </is>
      </c>
      <c r="P7" s="6">
        <f>IFERROR(VLOOKUP(O7,Tarife!$A$2:$D$11,3,FALSE),0)</f>
        <v/>
      </c>
      <c r="Q7" s="7">
        <f>ROUND((K7+L7+M7-N7)*P7,2)</f>
        <v/>
      </c>
      <c r="R7" s="7">
        <f>ROUND(K7+L7+M7-N7-Q7,2)</f>
        <v/>
      </c>
      <c r="S7" s="8">
        <f>IF(AND(H7="verheiratet",I7&gt;=2),"B",IF(AND(H7="verheiratet",I7=1),"B",IF(H7="alleinerziehend","D",IF(H7="Lehrling","E",IF(H7="verheiratet","C","A")))))</f>
        <v/>
      </c>
      <c r="T7" s="8">
        <f>IF(P7&gt;0.1,"Prüfen","OK")</f>
        <v/>
      </c>
    </row>
    <row r="8">
      <c r="A8" s="9" t="inlineStr">
        <is>
          <t>MA-006</t>
        </is>
      </c>
      <c r="B8" s="9" t="inlineStr">
        <is>
          <t>Huber</t>
        </is>
      </c>
      <c r="C8" s="9" t="inlineStr">
        <is>
          <t>Nicole</t>
        </is>
      </c>
      <c r="D8" s="9" t="inlineStr">
        <is>
          <t>LU</t>
        </is>
      </c>
      <c r="E8" s="9" t="inlineStr">
        <is>
          <t>Luzern</t>
        </is>
      </c>
      <c r="F8" s="9" t="inlineStr">
        <is>
          <t>Italien</t>
        </is>
      </c>
      <c r="G8" s="9" t="inlineStr">
        <is>
          <t>B</t>
        </is>
      </c>
      <c r="H8" s="9" t="inlineStr">
        <is>
          <t>verheiratet</t>
        </is>
      </c>
      <c r="I8" s="9" t="n">
        <v>3</v>
      </c>
      <c r="J8" s="9" t="inlineStr">
        <is>
          <t>keine</t>
        </is>
      </c>
      <c r="K8" s="4" t="n">
        <v>12500</v>
      </c>
      <c r="L8" s="4" t="n">
        <v>1000</v>
      </c>
      <c r="M8" s="4" t="n">
        <v>300</v>
      </c>
      <c r="N8" s="4" t="n">
        <v>875</v>
      </c>
      <c r="O8" s="5" t="inlineStr">
        <is>
          <t>Tarif C</t>
        </is>
      </c>
      <c r="P8" s="10">
        <f>IFERROR(VLOOKUP(O8,Tarife!$A$2:$D$11,3,FALSE),0)</f>
        <v/>
      </c>
      <c r="Q8" s="11">
        <f>ROUND((K8+L8+M8-N8)*P8,2)</f>
        <v/>
      </c>
      <c r="R8" s="11">
        <f>ROUND(K8+L8+M8-N8-Q8,2)</f>
        <v/>
      </c>
      <c r="S8" s="12">
        <f>IF(AND(H8="verheiratet",I8&gt;=2),"B",IF(AND(H8="verheiratet",I8=1),"B",IF(H8="alleinerziehend","D",IF(H8="Lehrling","E",IF(H8="verheiratet","C","A")))))</f>
        <v/>
      </c>
      <c r="T8" s="12">
        <f>IF(P8&gt;0.1,"Prüfen","OK")</f>
        <v/>
      </c>
    </row>
    <row r="9">
      <c r="A9" s="3" t="inlineStr">
        <is>
          <t>MA-007</t>
        </is>
      </c>
      <c r="B9" s="3" t="inlineStr">
        <is>
          <t>Keller</t>
        </is>
      </c>
      <c r="C9" s="3" t="inlineStr">
        <is>
          <t>Stefan</t>
        </is>
      </c>
      <c r="D9" s="3" t="inlineStr">
        <is>
          <t>SG</t>
        </is>
      </c>
      <c r="E9" s="3" t="inlineStr">
        <is>
          <t>St. Gallen</t>
        </is>
      </c>
      <c r="F9" s="3" t="inlineStr">
        <is>
          <t>Österreich</t>
        </is>
      </c>
      <c r="G9" s="3" t="inlineStr">
        <is>
          <t>B</t>
        </is>
      </c>
      <c r="H9" s="3" t="inlineStr">
        <is>
          <t>alleinstehend</t>
        </is>
      </c>
      <c r="I9" s="3" t="n">
        <v>0</v>
      </c>
      <c r="J9" s="3" t="inlineStr">
        <is>
          <t>evangelisch</t>
        </is>
      </c>
      <c r="K9" s="4" t="n">
        <v>4800</v>
      </c>
      <c r="L9" s="4" t="n">
        <v>0</v>
      </c>
      <c r="M9" s="4" t="n">
        <v>0</v>
      </c>
      <c r="N9" s="4" t="n">
        <v>336</v>
      </c>
      <c r="O9" s="5" t="inlineStr">
        <is>
          <t>Tarif A</t>
        </is>
      </c>
      <c r="P9" s="6">
        <f>IFERROR(VLOOKUP(O9,Tarife!$A$2:$D$11,3,FALSE),0)</f>
        <v/>
      </c>
      <c r="Q9" s="7">
        <f>ROUND((K9+L9+M9-N9)*P9,2)</f>
        <v/>
      </c>
      <c r="R9" s="7">
        <f>ROUND(K9+L9+M9-N9-Q9,2)</f>
        <v/>
      </c>
      <c r="S9" s="8">
        <f>IF(AND(H9="verheiratet",I9&gt;=2),"B",IF(AND(H9="verheiratet",I9=1),"B",IF(H9="alleinerziehend","D",IF(H9="Lehrling","E",IF(H9="verheiratet","C","A")))))</f>
        <v/>
      </c>
      <c r="T9" s="8">
        <f>IF(P9&gt;0.1,"Prüfen","OK")</f>
        <v/>
      </c>
    </row>
    <row r="10">
      <c r="A10" s="9" t="inlineStr">
        <is>
          <t>MA-008</t>
        </is>
      </c>
      <c r="B10" s="9" t="inlineStr">
        <is>
          <t>Vogel</t>
        </is>
      </c>
      <c r="C10" s="9" t="inlineStr">
        <is>
          <t>Claudia</t>
        </is>
      </c>
      <c r="D10" s="9" t="inlineStr">
        <is>
          <t>TI</t>
        </is>
      </c>
      <c r="E10" s="9" t="inlineStr">
        <is>
          <t>Lugano</t>
        </is>
      </c>
      <c r="F10" s="9" t="inlineStr">
        <is>
          <t>Italien</t>
        </is>
      </c>
      <c r="G10" s="9" t="inlineStr">
        <is>
          <t>L</t>
        </is>
      </c>
      <c r="H10" s="9" t="inlineStr">
        <is>
          <t>alleinstehend</t>
        </is>
      </c>
      <c r="I10" s="9" t="n">
        <v>0</v>
      </c>
      <c r="J10" s="9" t="inlineStr">
        <is>
          <t>römisch-katholisch</t>
        </is>
      </c>
      <c r="K10" s="4" t="n">
        <v>6800</v>
      </c>
      <c r="L10" s="4" t="n">
        <v>200</v>
      </c>
      <c r="M10" s="4" t="n">
        <v>0</v>
      </c>
      <c r="N10" s="4" t="n">
        <v>476</v>
      </c>
      <c r="O10" s="5" t="inlineStr">
        <is>
          <t>Tarif A</t>
        </is>
      </c>
      <c r="P10" s="10">
        <f>IFERROR(VLOOKUP(O10,Tarife!$A$2:$D$11,3,FALSE),0)</f>
        <v/>
      </c>
      <c r="Q10" s="11">
        <f>ROUND((K10+L10+M10-N10)*P10,2)</f>
        <v/>
      </c>
      <c r="R10" s="11">
        <f>ROUND(K10+L10+M10-N10-Q10,2)</f>
        <v/>
      </c>
      <c r="S10" s="12">
        <f>IF(AND(H10="verheiratet",I10&gt;=2),"B",IF(AND(H10="verheiratet",I10=1),"B",IF(H10="alleinerziehend","D",IF(H10="Lehrling","E",IF(H10="verheiratet","C","A")))))</f>
        <v/>
      </c>
      <c r="T10" s="12">
        <f>IF(P10&gt;0.1,"Prüfen","OK")</f>
        <v/>
      </c>
    </row>
    <row r="11">
      <c r="A11" s="3" t="inlineStr">
        <is>
          <t>MA-009</t>
        </is>
      </c>
      <c r="B11" s="3" t="inlineStr">
        <is>
          <t>Müller</t>
        </is>
      </c>
      <c r="C11" s="3" t="inlineStr">
        <is>
          <t>Daniela</t>
        </is>
      </c>
      <c r="D11" s="3" t="inlineStr">
        <is>
          <t>ZH</t>
        </is>
      </c>
      <c r="E11" s="3" t="inlineStr">
        <is>
          <t>Winterthur</t>
        </is>
      </c>
      <c r="F11" s="3" t="inlineStr">
        <is>
          <t>Deutschland</t>
        </is>
      </c>
      <c r="G11" s="3" t="inlineStr">
        <is>
          <t>B</t>
        </is>
      </c>
      <c r="H11" s="3" t="inlineStr">
        <is>
          <t>verheiratet</t>
        </is>
      </c>
      <c r="I11" s="3" t="n">
        <v>2</v>
      </c>
      <c r="J11" s="3" t="inlineStr">
        <is>
          <t>keine</t>
        </is>
      </c>
      <c r="K11" s="4" t="n">
        <v>11000</v>
      </c>
      <c r="L11" s="4" t="n">
        <v>800</v>
      </c>
      <c r="M11" s="4" t="n">
        <v>200</v>
      </c>
      <c r="N11" s="4" t="n">
        <v>770</v>
      </c>
      <c r="O11" s="5" t="inlineStr">
        <is>
          <t>Tarif B</t>
        </is>
      </c>
      <c r="P11" s="6">
        <f>IFERROR(VLOOKUP(O11,Tarife!$A$2:$D$11,3,FALSE),0)</f>
        <v/>
      </c>
      <c r="Q11" s="7">
        <f>ROUND((K11+L11+M11-N11)*P11,2)</f>
        <v/>
      </c>
      <c r="R11" s="7">
        <f>ROUND(K11+L11+M11-N11-Q11,2)</f>
        <v/>
      </c>
      <c r="S11" s="8">
        <f>IF(AND(H11="verheiratet",I11&gt;=2),"B",IF(AND(H11="verheiratet",I11=1),"B",IF(H11="alleinerziehend","D",IF(H11="Lehrling","E",IF(H11="verheiratet","C","A")))))</f>
        <v/>
      </c>
      <c r="T11" s="8">
        <f>IF(P11&gt;0.1,"Prüfen","OK")</f>
        <v/>
      </c>
    </row>
    <row r="12">
      <c r="A12" s="9" t="inlineStr">
        <is>
          <t>MA-010</t>
        </is>
      </c>
      <c r="B12" s="9" t="inlineStr">
        <is>
          <t>Graf</t>
        </is>
      </c>
      <c r="C12" s="9" t="inlineStr">
        <is>
          <t>Beat</t>
        </is>
      </c>
      <c r="D12" s="9" t="inlineStr">
        <is>
          <t>BE</t>
        </is>
      </c>
      <c r="E12" s="9" t="inlineStr">
        <is>
          <t>Biel</t>
        </is>
      </c>
      <c r="F12" s="9" t="inlineStr">
        <is>
          <t>Portugal</t>
        </is>
      </c>
      <c r="G12" s="9" t="inlineStr">
        <is>
          <t>L</t>
        </is>
      </c>
      <c r="H12" s="9" t="inlineStr">
        <is>
          <t>Lehrling</t>
        </is>
      </c>
      <c r="I12" s="9" t="n">
        <v>0</v>
      </c>
      <c r="J12" s="9" t="inlineStr">
        <is>
          <t>keine</t>
        </is>
      </c>
      <c r="K12" s="4" t="n">
        <v>3200</v>
      </c>
      <c r="L12" s="4" t="n">
        <v>0</v>
      </c>
      <c r="M12" s="4" t="n">
        <v>0</v>
      </c>
      <c r="N12" s="4" t="n">
        <v>224</v>
      </c>
      <c r="O12" s="5" t="inlineStr">
        <is>
          <t>Tarif E</t>
        </is>
      </c>
      <c r="P12" s="10">
        <f>IFERROR(VLOOKUP(O12,Tarife!$A$2:$D$11,3,FALSE),0)</f>
        <v/>
      </c>
      <c r="Q12" s="11">
        <f>ROUND((K12+L12+M12-N12)*P12,2)</f>
        <v/>
      </c>
      <c r="R12" s="11">
        <f>ROUND(K12+L12+M12-N12-Q12,2)</f>
        <v/>
      </c>
      <c r="S12" s="12">
        <f>IF(AND(H12="verheiratet",I12&gt;=2),"B",IF(AND(H12="verheiratet",I12=1),"B",IF(H12="alleinerziehend","D",IF(H12="Lehrling","E",IF(H12="verheiratet","C","A")))))</f>
        <v/>
      </c>
      <c r="T12" s="12">
        <f>IF(P12&gt;0.1,"Prüfen","OK")</f>
        <v/>
      </c>
    </row>
    <row r="13" ht="22" customHeight="1">
      <c r="J13" s="13" t="inlineStr">
        <is>
          <t>Total Bruttolohn:</t>
        </is>
      </c>
      <c r="K13" s="14">
        <f>SUM(K3:K12)</f>
        <v/>
      </c>
      <c r="O13" s="13" t="inlineStr">
        <is>
          <t>Ø Satz:</t>
        </is>
      </c>
      <c r="P13" s="15">
        <f>AVERAGE(P3:P12)</f>
        <v/>
      </c>
      <c r="Q13" s="14">
        <f>SUM(Q3:Q12)</f>
        <v/>
      </c>
      <c r="R13" s="14">
        <f>SUM(R3:R12)</f>
        <v/>
      </c>
    </row>
  </sheetData>
  <mergeCells count="1">
    <mergeCell ref="A1:T1"/>
  </mergeCells>
  <conditionalFormatting sqref="T3:T12">
    <cfRule type="expression" priority="1" dxfId="0" stopIfTrue="1">
      <formula>T3="Prüfen"</formula>
    </cfRule>
    <cfRule type="expression" priority="2" dxfId="1" stopIfTrue="1">
      <formula>T3="OK"</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14" customWidth="1" min="1" max="1"/>
    <col width="32" customWidth="1" min="2" max="2"/>
    <col width="12" customWidth="1" min="3" max="3"/>
    <col width="16" customWidth="1" min="4" max="4"/>
    <col width="30" customWidth="1" min="5" max="5"/>
  </cols>
  <sheetData>
    <row r="1" ht="26" customHeight="1">
      <c r="A1" s="1" t="inlineStr">
        <is>
          <t>Quellensteuer-Tarif Lookup-Tabelle – gültig ab 01.01.2026</t>
        </is>
      </c>
    </row>
    <row r="2">
      <c r="A2" s="2" t="inlineStr">
        <is>
          <t>Tarifcode</t>
        </is>
      </c>
      <c r="B2" s="2" t="inlineStr">
        <is>
          <t>Beschreibung</t>
        </is>
      </c>
      <c r="C2" s="2" t="inlineStr">
        <is>
          <t>Satz %</t>
        </is>
      </c>
      <c r="D2" s="2" t="inlineStr">
        <is>
          <t>Gültig ab</t>
        </is>
      </c>
      <c r="E2" s="2" t="inlineStr">
        <is>
          <t>Bemerkung</t>
        </is>
      </c>
    </row>
    <row r="3">
      <c r="A3" s="3" t="inlineStr">
        <is>
          <t>Tarif A</t>
        </is>
      </c>
      <c r="B3" s="3" t="inlineStr">
        <is>
          <t>Alleinstehend ohne Kinder</t>
        </is>
      </c>
      <c r="C3" s="6" t="n">
        <v>0.12</v>
      </c>
      <c r="D3" s="8" t="inlineStr">
        <is>
          <t>01.01.2026</t>
        </is>
      </c>
      <c r="E3" s="3" t="inlineStr">
        <is>
          <t>Standardtarif Ledige</t>
        </is>
      </c>
    </row>
    <row r="4">
      <c r="A4" s="9" t="inlineStr">
        <is>
          <t>Tarif B</t>
        </is>
      </c>
      <c r="B4" s="9" t="inlineStr">
        <is>
          <t>Verheiratet 1 Einkommen</t>
        </is>
      </c>
      <c r="C4" s="10" t="n">
        <v>0.08</v>
      </c>
      <c r="D4" s="12" t="inlineStr">
        <is>
          <t>01.01.2026</t>
        </is>
      </c>
      <c r="E4" s="9" t="inlineStr">
        <is>
          <t>Alleinverdiener-Haushalt</t>
        </is>
      </c>
    </row>
    <row r="5">
      <c r="A5" s="3" t="inlineStr">
        <is>
          <t>Tarif C</t>
        </is>
      </c>
      <c r="B5" s="3" t="inlineStr">
        <is>
          <t>Verheiratet 2 Einkommen</t>
        </is>
      </c>
      <c r="C5" s="6" t="n">
        <v>0.06</v>
      </c>
      <c r="D5" s="8" t="inlineStr">
        <is>
          <t>01.01.2026</t>
        </is>
      </c>
      <c r="E5" s="3" t="inlineStr">
        <is>
          <t>Doppelverdiener-Haushalt</t>
        </is>
      </c>
    </row>
    <row r="6">
      <c r="A6" s="9" t="inlineStr">
        <is>
          <t>Tarif D</t>
        </is>
      </c>
      <c r="B6" s="9" t="inlineStr">
        <is>
          <t>Alleinerziehend</t>
        </is>
      </c>
      <c r="C6" s="10" t="n">
        <v>0.05</v>
      </c>
      <c r="D6" s="12" t="inlineStr">
        <is>
          <t>01.01.2026</t>
        </is>
      </c>
      <c r="E6" s="9" t="inlineStr">
        <is>
          <t>Mit mind. 1 Kind</t>
        </is>
      </c>
    </row>
    <row r="7">
      <c r="A7" s="3" t="inlineStr">
        <is>
          <t>Tarif E</t>
        </is>
      </c>
      <c r="B7" s="3" t="inlineStr">
        <is>
          <t>Lehrling / Spezialfall</t>
        </is>
      </c>
      <c r="C7" s="6" t="n">
        <v>0.03</v>
      </c>
      <c r="D7" s="8" t="inlineStr">
        <is>
          <t>01.01.2026</t>
        </is>
      </c>
      <c r="E7" s="3" t="inlineStr">
        <is>
          <t>Reduzierter Satz Lernende</t>
        </is>
      </c>
    </row>
    <row r="8">
      <c r="A8" s="9" t="inlineStr">
        <is>
          <t>Tarif F</t>
        </is>
      </c>
      <c r="B8" s="9" t="inlineStr">
        <is>
          <t>Wochenaufenthalter</t>
        </is>
      </c>
      <c r="C8" s="10" t="n">
        <v>0.13</v>
      </c>
      <c r="D8" s="12" t="inlineStr">
        <is>
          <t>01.01.2026</t>
        </is>
      </c>
      <c r="E8" s="9" t="inlineStr">
        <is>
          <t>Aufenthaltsstatus W</t>
        </is>
      </c>
    </row>
    <row r="9">
      <c r="A9" s="3" t="inlineStr">
        <is>
          <t>Tarif G</t>
        </is>
      </c>
      <c r="B9" s="3" t="inlineStr">
        <is>
          <t>Grenzgänger</t>
        </is>
      </c>
      <c r="C9" s="6" t="n">
        <v>0.04</v>
      </c>
      <c r="D9" s="8" t="inlineStr">
        <is>
          <t>01.01.2026</t>
        </is>
      </c>
      <c r="E9" s="3" t="inlineStr">
        <is>
          <t>Grenzgängerabkommen</t>
        </is>
      </c>
    </row>
    <row r="10">
      <c r="A10" s="9" t="inlineStr">
        <is>
          <t>Tarif H</t>
        </is>
      </c>
      <c r="B10" s="9" t="inlineStr">
        <is>
          <t>Verheiratet mit Kindern</t>
        </is>
      </c>
      <c r="C10" s="10" t="n">
        <v>0.07000000000000001</v>
      </c>
      <c r="D10" s="12" t="inlineStr">
        <is>
          <t>01.01.2026</t>
        </is>
      </c>
      <c r="E10" s="9" t="inlineStr">
        <is>
          <t>mind. 2 Kinder</t>
        </is>
      </c>
    </row>
    <row r="11">
      <c r="A11" s="3" t="inlineStr">
        <is>
          <t>Tarif X</t>
        </is>
      </c>
      <c r="B11" s="3" t="inlineStr">
        <is>
          <t>Quellensteuer Sonderfall</t>
        </is>
      </c>
      <c r="C11" s="6" t="n">
        <v>0.15</v>
      </c>
      <c r="D11" s="8" t="inlineStr">
        <is>
          <t>01.01.2026</t>
        </is>
      </c>
      <c r="E11" s="3" t="inlineStr">
        <is>
          <t>Hoher Einkommensfall</t>
        </is>
      </c>
    </row>
    <row r="12">
      <c r="A12" s="9" t="inlineStr">
        <is>
          <t>Tarif Y</t>
        </is>
      </c>
      <c r="B12" s="9" t="inlineStr">
        <is>
          <t>Pauschalbesteuerung</t>
        </is>
      </c>
      <c r="C12" s="10" t="n">
        <v>0</v>
      </c>
      <c r="D12" s="12" t="inlineStr">
        <is>
          <t>01.01.2026</t>
        </is>
      </c>
      <c r="E12" s="9" t="inlineStr">
        <is>
          <t>Nach Aufwand besteuert</t>
        </is>
      </c>
    </row>
    <row r="13"/>
    <row r="14">
      <c r="A14" s="16" t="inlineStr">
        <is>
          <t>Hinweis: Sätze gemäss Kreisschreiben ESTV. Bitte kantonale Tarife jährlich prüfen und anpassen.</t>
        </is>
      </c>
    </row>
  </sheetData>
  <mergeCells count="2">
    <mergeCell ref="A1:E1"/>
    <mergeCell ref="A14:E1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1"/>
  <sheetViews>
    <sheetView workbookViewId="0">
      <pane ySplit="2" topLeftCell="A3" activePane="bottomLeft" state="frozen"/>
      <selection pane="bottomLeft" activeCell="A1" sqref="A1"/>
    </sheetView>
  </sheetViews>
  <sheetFormatPr baseColWidth="8" defaultRowHeight="15"/>
  <cols>
    <col width="26" customWidth="1" min="1" max="1"/>
    <col width="18" customWidth="1" min="2" max="2"/>
    <col width="22" customWidth="1" min="3" max="3"/>
    <col width="22" customWidth="1" min="4" max="4"/>
    <col width="14" customWidth="1" min="6" max="6"/>
    <col width="12" customWidth="1" min="7" max="7"/>
    <col width="20" customWidth="1" min="8" max="8"/>
  </cols>
  <sheetData>
    <row r="1" ht="28" customHeight="1">
      <c r="A1" s="1" t="inlineStr">
        <is>
          <t>Auswertung Quellensteuer – Lohnperiode Juni 2026</t>
        </is>
      </c>
    </row>
    <row r="2"/>
    <row r="3">
      <c r="A3" s="17" t="inlineStr">
        <is>
          <t>Kennzahlen Übersicht</t>
        </is>
      </c>
    </row>
    <row r="4">
      <c r="A4" s="18" t="inlineStr">
        <is>
          <t>Total Bruttolohn</t>
        </is>
      </c>
      <c r="B4" s="7">
        <f>SUM(Eingabe_und_Berechnung!K3:K12)</f>
        <v/>
      </c>
    </row>
    <row r="5">
      <c r="A5" s="19" t="inlineStr">
        <is>
          <t>Total Quellensteuer</t>
        </is>
      </c>
      <c r="B5" s="11">
        <f>SUM(Eingabe_und_Berechnung!Q3:Q12)</f>
        <v/>
      </c>
    </row>
    <row r="6">
      <c r="A6" s="18" t="inlineStr">
        <is>
          <t>Total Nettolohn</t>
        </is>
      </c>
      <c r="B6" s="7">
        <f>SUM(Eingabe_und_Berechnung!R3:R12)</f>
        <v/>
      </c>
    </row>
    <row r="7">
      <c r="A7" s="19" t="inlineStr">
        <is>
          <t>Ø Quellensteuersatz</t>
        </is>
      </c>
      <c r="B7" s="10">
        <f>AVERAGE(Eingabe_und_Berechnung!P3:P12)</f>
        <v/>
      </c>
    </row>
    <row r="8">
      <c r="A8" s="18" t="inlineStr">
        <is>
          <t>Anzahl Mitarbeitende</t>
        </is>
      </c>
      <c r="B8" s="20">
        <f>COUNTA(Eingabe_und_Berechnung!A3:A12)</f>
        <v/>
      </c>
    </row>
    <row r="9">
      <c r="A9" s="19" t="inlineStr">
        <is>
          <t>Fälle "Prüfen"</t>
        </is>
      </c>
      <c r="B9" s="21">
        <f>COUNTIF(Eingabe_und_Berechnung!T3:T12,"Prüfen")</f>
        <v/>
      </c>
    </row>
    <row r="10"/>
    <row r="11">
      <c r="A11" s="22" t="inlineStr">
        <is>
          <t>Quellensteuer nach Kanton</t>
        </is>
      </c>
      <c r="B11" s="23" t="n"/>
      <c r="C11" s="23" t="n"/>
      <c r="D11" s="24" t="n"/>
      <c r="F11" s="22" t="inlineStr">
        <is>
          <t>Auswertung nach Tarif</t>
        </is>
      </c>
      <c r="G11" s="23" t="n"/>
      <c r="H11" s="24" t="n"/>
    </row>
    <row r="12">
      <c r="A12" s="2" t="inlineStr">
        <is>
          <t>Kanton</t>
        </is>
      </c>
      <c r="B12" s="2" t="inlineStr">
        <is>
          <t>Anz. MA</t>
        </is>
      </c>
      <c r="C12" s="2" t="inlineStr">
        <is>
          <t>Bruttolohn (CHF)</t>
        </is>
      </c>
      <c r="D12" s="2" t="inlineStr">
        <is>
          <t>Quellensteuer (CHF)</t>
        </is>
      </c>
      <c r="F12" s="2" t="inlineStr">
        <is>
          <t>Tarif</t>
        </is>
      </c>
      <c r="G12" s="2" t="inlineStr">
        <is>
          <t>Anz. MA</t>
        </is>
      </c>
      <c r="H12" s="2" t="inlineStr">
        <is>
          <t>QSt-Betrag (CHF)</t>
        </is>
      </c>
    </row>
    <row r="13">
      <c r="A13" s="8" t="inlineStr">
        <is>
          <t>ZH</t>
        </is>
      </c>
      <c r="B13" s="8">
        <f>COUNTIF(Eingabe_und_Berechnung!$D$3:$D$12,A13)</f>
        <v/>
      </c>
      <c r="C13" s="7">
        <f>IFERROR(SUMIF(Eingabe_und_Berechnung!$D$3:$D$12,A13,Eingabe_und_Berechnung!$K$3:$K$12),0)</f>
        <v/>
      </c>
      <c r="D13" s="7">
        <f>IFERROR(SUMIF(Eingabe_und_Berechnung!$D$3:$D$12,A13,Eingabe_und_Berechnung!$Q$3:$Q$12),0)</f>
        <v/>
      </c>
      <c r="F13" s="8" t="inlineStr">
        <is>
          <t>Tarif A</t>
        </is>
      </c>
      <c r="G13" s="8">
        <f>COUNTIF(Eingabe_und_Berechnung!$O$3:$O$12,F13)</f>
        <v/>
      </c>
      <c r="H13" s="7">
        <f>IFERROR(SUMIF(Eingabe_und_Berechnung!$O$3:$O$12,F13,Eingabe_und_Berechnung!$Q$3:$Q$12),0)</f>
        <v/>
      </c>
    </row>
    <row r="14">
      <c r="A14" s="12" t="inlineStr">
        <is>
          <t>BE</t>
        </is>
      </c>
      <c r="B14" s="12">
        <f>COUNTIF(Eingabe_und_Berechnung!$D$3:$D$12,A14)</f>
        <v/>
      </c>
      <c r="C14" s="11">
        <f>IFERROR(SUMIF(Eingabe_und_Berechnung!$D$3:$D$12,A14,Eingabe_und_Berechnung!$K$3:$K$12),0)</f>
        <v/>
      </c>
      <c r="D14" s="11">
        <f>IFERROR(SUMIF(Eingabe_und_Berechnung!$D$3:$D$12,A14,Eingabe_und_Berechnung!$Q$3:$Q$12),0)</f>
        <v/>
      </c>
      <c r="F14" s="12" t="inlineStr">
        <is>
          <t>Tarif B</t>
        </is>
      </c>
      <c r="G14" s="12">
        <f>COUNTIF(Eingabe_und_Berechnung!$O$3:$O$12,F14)</f>
        <v/>
      </c>
      <c r="H14" s="11">
        <f>IFERROR(SUMIF(Eingabe_und_Berechnung!$O$3:$O$12,F14,Eingabe_und_Berechnung!$Q$3:$Q$12),0)</f>
        <v/>
      </c>
    </row>
    <row r="15">
      <c r="A15" s="8" t="inlineStr">
        <is>
          <t>GE</t>
        </is>
      </c>
      <c r="B15" s="8">
        <f>COUNTIF(Eingabe_und_Berechnung!$D$3:$D$12,A15)</f>
        <v/>
      </c>
      <c r="C15" s="7">
        <f>IFERROR(SUMIF(Eingabe_und_Berechnung!$D$3:$D$12,A15,Eingabe_und_Berechnung!$K$3:$K$12),0)</f>
        <v/>
      </c>
      <c r="D15" s="7">
        <f>IFERROR(SUMIF(Eingabe_und_Berechnung!$D$3:$D$12,A15,Eingabe_und_Berechnung!$Q$3:$Q$12),0)</f>
        <v/>
      </c>
      <c r="F15" s="8" t="inlineStr">
        <is>
          <t>Tarif C</t>
        </is>
      </c>
      <c r="G15" s="8">
        <f>COUNTIF(Eingabe_und_Berechnung!$O$3:$O$12,F15)</f>
        <v/>
      </c>
      <c r="H15" s="7">
        <f>IFERROR(SUMIF(Eingabe_und_Berechnung!$O$3:$O$12,F15,Eingabe_und_Berechnung!$Q$3:$Q$12),0)</f>
        <v/>
      </c>
    </row>
    <row r="16">
      <c r="A16" s="12" t="inlineStr">
        <is>
          <t>BS</t>
        </is>
      </c>
      <c r="B16" s="12">
        <f>COUNTIF(Eingabe_und_Berechnung!$D$3:$D$12,A16)</f>
        <v/>
      </c>
      <c r="C16" s="11">
        <f>IFERROR(SUMIF(Eingabe_und_Berechnung!$D$3:$D$12,A16,Eingabe_und_Berechnung!$K$3:$K$12),0)</f>
        <v/>
      </c>
      <c r="D16" s="11">
        <f>IFERROR(SUMIF(Eingabe_und_Berechnung!$D$3:$D$12,A16,Eingabe_und_Berechnung!$Q$3:$Q$12),0)</f>
        <v/>
      </c>
      <c r="F16" s="12" t="inlineStr">
        <is>
          <t>Tarif D</t>
        </is>
      </c>
      <c r="G16" s="12">
        <f>COUNTIF(Eingabe_und_Berechnung!$O$3:$O$12,F16)</f>
        <v/>
      </c>
      <c r="H16" s="11">
        <f>IFERROR(SUMIF(Eingabe_und_Berechnung!$O$3:$O$12,F16,Eingabe_und_Berechnung!$Q$3:$Q$12),0)</f>
        <v/>
      </c>
    </row>
    <row r="17">
      <c r="A17" s="8" t="inlineStr">
        <is>
          <t>VD</t>
        </is>
      </c>
      <c r="B17" s="8">
        <f>COUNTIF(Eingabe_und_Berechnung!$D$3:$D$12,A17)</f>
        <v/>
      </c>
      <c r="C17" s="7">
        <f>IFERROR(SUMIF(Eingabe_und_Berechnung!$D$3:$D$12,A17,Eingabe_und_Berechnung!$K$3:$K$12),0)</f>
        <v/>
      </c>
      <c r="D17" s="7">
        <f>IFERROR(SUMIF(Eingabe_und_Berechnung!$D$3:$D$12,A17,Eingabe_und_Berechnung!$Q$3:$Q$12),0)</f>
        <v/>
      </c>
      <c r="F17" s="8" t="inlineStr">
        <is>
          <t>Tarif E</t>
        </is>
      </c>
      <c r="G17" s="8">
        <f>COUNTIF(Eingabe_und_Berechnung!$O$3:$O$12,F17)</f>
        <v/>
      </c>
      <c r="H17" s="7">
        <f>IFERROR(SUMIF(Eingabe_und_Berechnung!$O$3:$O$12,F17,Eingabe_und_Berechnung!$Q$3:$Q$12),0)</f>
        <v/>
      </c>
    </row>
    <row r="18">
      <c r="A18" s="12" t="inlineStr">
        <is>
          <t>LU</t>
        </is>
      </c>
      <c r="B18" s="12">
        <f>COUNTIF(Eingabe_und_Berechnung!$D$3:$D$12,A18)</f>
        <v/>
      </c>
      <c r="C18" s="11">
        <f>IFERROR(SUMIF(Eingabe_und_Berechnung!$D$3:$D$12,A18,Eingabe_und_Berechnung!$K$3:$K$12),0)</f>
        <v/>
      </c>
      <c r="D18" s="11">
        <f>IFERROR(SUMIF(Eingabe_und_Berechnung!$D$3:$D$12,A18,Eingabe_und_Berechnung!$Q$3:$Q$12),0)</f>
        <v/>
      </c>
    </row>
    <row r="19">
      <c r="A19" s="8" t="inlineStr">
        <is>
          <t>SG</t>
        </is>
      </c>
      <c r="B19" s="8">
        <f>COUNTIF(Eingabe_und_Berechnung!$D$3:$D$12,A19)</f>
        <v/>
      </c>
      <c r="C19" s="7">
        <f>IFERROR(SUMIF(Eingabe_und_Berechnung!$D$3:$D$12,A19,Eingabe_und_Berechnung!$K$3:$K$12),0)</f>
        <v/>
      </c>
      <c r="D19" s="7">
        <f>IFERROR(SUMIF(Eingabe_und_Berechnung!$D$3:$D$12,A19,Eingabe_und_Berechnung!$Q$3:$Q$12),0)</f>
        <v/>
      </c>
    </row>
    <row r="20">
      <c r="A20" s="12" t="inlineStr">
        <is>
          <t>TI</t>
        </is>
      </c>
      <c r="B20" s="12">
        <f>COUNTIF(Eingabe_und_Berechnung!$D$3:$D$12,A20)</f>
        <v/>
      </c>
      <c r="C20" s="11">
        <f>IFERROR(SUMIF(Eingabe_und_Berechnung!$D$3:$D$12,A20,Eingabe_und_Berechnung!$K$3:$K$12),0)</f>
        <v/>
      </c>
      <c r="D20" s="11">
        <f>IFERROR(SUMIF(Eingabe_und_Berechnung!$D$3:$D$12,A20,Eingabe_und_Berechnung!$Q$3:$Q$12),0)</f>
        <v/>
      </c>
    </row>
    <row r="21">
      <c r="A21" s="25" t="inlineStr">
        <is>
          <t>TOTAL</t>
        </is>
      </c>
      <c r="B21" s="13">
        <f>SUM(B13:B20)</f>
        <v/>
      </c>
      <c r="C21" s="14">
        <f>SUM(C13:C20)</f>
        <v/>
      </c>
      <c r="D21" s="14">
        <f>SUM(D13:D20)</f>
        <v/>
      </c>
    </row>
  </sheetData>
  <mergeCells count="4">
    <mergeCell ref="A1:H1"/>
    <mergeCell ref="A3:D3"/>
    <mergeCell ref="A11:D11"/>
    <mergeCell ref="F11:H1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28" customWidth="1" min="1" max="1"/>
    <col width="70" customWidth="1" min="2" max="2"/>
    <col width="28" customWidth="1" min="3" max="3"/>
  </cols>
  <sheetData>
    <row r="1" ht="28" customHeight="1">
      <c r="A1" s="1" t="inlineStr">
        <is>
          <t>Anleitung – Quellensteuer Tarif Berechnung</t>
        </is>
      </c>
    </row>
    <row r="2"/>
    <row r="3" ht="22" customHeight="1">
      <c r="A3" s="26" t="inlineStr">
        <is>
          <t>ZWECK DER VORLAGE</t>
        </is>
      </c>
    </row>
    <row r="4" ht="42" customHeight="1">
      <c r="A4" s="27" t="inlineStr">
        <is>
          <t>Was ist diese Vorlage?</t>
        </is>
      </c>
      <c r="B4" s="28" t="inlineStr">
        <is>
          <t>Diese Excel-Vorlage unterstützt HR und Lohnbuchhaltung bei der monatlichen Berechnung der Quellensteuer für ausländische Mitarbeitende ohne Niederlassungsbewilligung (C-Ausweis). Sie deckt die gängigsten Quellensteuertarife gemäss ESTV-Kreisschreiben ab.</t>
        </is>
      </c>
      <c r="C4" s="24" t="n"/>
    </row>
    <row r="5" ht="42" customHeight="1">
      <c r="A5" s="27" t="inlineStr">
        <is>
          <t>Rechtliche Grundlage</t>
        </is>
      </c>
      <c r="B5" s="28" t="inlineStr">
        <is>
          <t>Grundlage ist das Bundesgesetz über die direkte Bundessteuer (DBG) Art. 83–100 sowie die kantonalen Quellensteuergesetze. Die Tarife basieren auf dem Kreisschreiben Nr. 45 der ESTV. Jährliche Aktualisierung der Sätze prüfen.</t>
        </is>
      </c>
      <c r="C5" s="24" t="n"/>
    </row>
    <row r="6" ht="22" customHeight="1">
      <c r="A6" s="26" t="inlineStr">
        <is>
          <t>ARBEITSANLEITUNG</t>
        </is>
      </c>
    </row>
    <row r="7" ht="42" customHeight="1">
      <c r="A7" s="27" t="inlineStr">
        <is>
          <t>Schritt 1 – Tarif-Tabelle prüfen</t>
        </is>
      </c>
      <c r="B7" s="28" t="inlineStr">
        <is>
          <t>Öffnen Sie das Blatt 'Tarife'. Überprüfen Sie, ob alle benötigten Tarifcodes vorhanden sind und die Sätze dem aktuellen Steuerjahr entsprechen. Ergänzen Sie neue Tarife in neuen Zeilen (max. Zeile 20 für VLOOKUP-Bereich A2:D20).</t>
        </is>
      </c>
      <c r="C7" s="24" t="n"/>
    </row>
    <row r="8" ht="42" customHeight="1">
      <c r="A8" s="27" t="inlineStr">
        <is>
          <t>Schritt 2 – Mitarbeiterdaten erfassen</t>
        </is>
      </c>
      <c r="B8" s="28" t="inlineStr">
        <is>
          <t>Wechseln Sie zum Blatt 'Eingabe_und_Berechnung'. Geben Sie für jeden quellensteuerpflichtigen Mitarbeitenden die gelb hinterlegten Felder ein: Mitarbeiter-ID, Name, Vorname, Kanton, Gemeinde, Nationalität, Aufenthaltsstatus, Zivilstand, Anzahl Kinder, Religionszugehörigkeit sowie die Lohnbestandteile (Spalten K–N).</t>
        </is>
      </c>
      <c r="C8" s="24" t="n"/>
    </row>
    <row r="9" ht="42" customHeight="1">
      <c r="A9" s="27" t="inlineStr">
        <is>
          <t>Schritt 3 – Tarif auswählen</t>
        </is>
      </c>
      <c r="B9" s="28" t="inlineStr">
        <is>
          <t>Tragen Sie in Spalte O (Quellensteuer-Tarif) den entsprechenden Tarifcode ein (z. B. 'Tarif A'). Der Satz wird via VLOOKUP automatisch aus dem Blatt 'Tarife' gezogen (Spalte P). Die Berechnungen in Q und R erfolgen automatisch.</t>
        </is>
      </c>
      <c r="C9" s="24" t="n"/>
    </row>
    <row r="10" ht="42" customHeight="1">
      <c r="A10" s="27" t="inlineStr">
        <is>
          <t>Schritt 4 – Ergebnisse prüfen</t>
        </is>
      </c>
      <c r="B10" s="28" t="inlineStr">
        <is>
          <t>Spalte T zeigt 'OK' oder 'Prüfen'. 'Prüfen' erscheint, wenn der Steuersatz über 10 % liegt – dies kann auf einen falschen Tarif oder einen aussergewöhnlich hohen Lohn hindeuten. Bitte immer mit den kantonalen Tariflisten abgleichen.</t>
        </is>
      </c>
      <c r="C10" s="24" t="n"/>
    </row>
    <row r="11" ht="22" customHeight="1">
      <c r="A11" s="26" t="inlineStr">
        <is>
          <t>QUELLENSTEUER-TARIFE</t>
        </is>
      </c>
    </row>
    <row r="12" ht="42" customHeight="1">
      <c r="A12" s="27" t="inlineStr">
        <is>
          <t>Tarif A – Alleinstehend</t>
        </is>
      </c>
      <c r="B12" s="28" t="inlineStr">
        <is>
          <t>Für ledige, geschiedene oder getrennt lebende Personen ohne Kinder. Satz: 12.00 % (Richtwert, kantonal abweichend). Aufenthaltsstatus B oder L.</t>
        </is>
      </c>
      <c r="C12" s="24" t="n"/>
    </row>
    <row r="13" ht="42" customHeight="1">
      <c r="A13" s="27" t="inlineStr">
        <is>
          <t>Tarif B – Verheiratet 1 Einkommen</t>
        </is>
      </c>
      <c r="B13" s="28" t="inlineStr">
        <is>
          <t>Für verheiratete Personen, bei denen nur ein Einkommen vorhanden ist. Satz: 8.00 %. Reduzierter Ansatz wegen erhöhter Abzugsmöglichkeiten.</t>
        </is>
      </c>
      <c r="C13" s="24" t="n"/>
    </row>
    <row r="14" ht="42" customHeight="1">
      <c r="A14" s="27" t="inlineStr">
        <is>
          <t>Tarif C – Verheiratet 2 Einkommen</t>
        </is>
      </c>
      <c r="B14" s="28" t="inlineStr">
        <is>
          <t>Beide Ehepartner sind erwerbstätig. Satz: 6.00 %. Anwendbar wenn beide Partner ein steuerbares Einkommen erzielen.</t>
        </is>
      </c>
      <c r="C14" s="24" t="n"/>
    </row>
    <row r="15" ht="42" customHeight="1">
      <c r="A15" s="27" t="inlineStr">
        <is>
          <t>Tarif D – Alleinerziehend</t>
        </is>
      </c>
      <c r="B15" s="28" t="inlineStr">
        <is>
          <t>Für alleinerziehende Personen mit mindestens einem Kind. Satz: 5.00 %. Nachweis über Kinderunterhalt erforderlich.</t>
        </is>
      </c>
      <c r="C15" s="24" t="n"/>
    </row>
    <row r="16" ht="42" customHeight="1">
      <c r="A16" s="27" t="inlineStr">
        <is>
          <t>Tarif E – Lernende/Spezialfälle</t>
        </is>
      </c>
      <c r="B16" s="28" t="inlineStr">
        <is>
          <t>Für Lernende (Lehrlinge) und andere Spezialfälle mit reduziertem Einkommen. Satz: 3.00 %.</t>
        </is>
      </c>
      <c r="C16" s="24" t="n"/>
    </row>
    <row r="17" ht="22" customHeight="1">
      <c r="A17" s="26" t="inlineStr">
        <is>
          <t>WICHTIGE HINWEISE</t>
        </is>
      </c>
    </row>
    <row r="18" ht="42" customHeight="1">
      <c r="A18" s="27" t="inlineStr">
        <is>
          <t>Kantonale Unterschiede</t>
        </is>
      </c>
      <c r="B18" s="28" t="inlineStr">
        <is>
          <t>Die in dieser Vorlage verwendeten Sätze sind Richtwerte. Jeder Kanton hat eigene Quellensteuer-Tarife. Massgebend sind die offiziellen Tarife der kantonalen Steuerbehörde (z. B. Kantonales Steueramt Zürich, Service cantonal des contributions Genève).</t>
        </is>
      </c>
      <c r="C18" s="24" t="n"/>
    </row>
    <row r="19" ht="42" customHeight="1">
      <c r="A19" s="27" t="inlineStr">
        <is>
          <t>Lohnperiode</t>
        </is>
      </c>
      <c r="B19" s="28" t="inlineStr">
        <is>
          <t>Die Vorlage ist für eine monatliche Lohnabrechnung ausgelegt. Für Jahresberechnungen oder Sonderzahlungen (13. Monatslohn, Bonus) sind die entsprechenden kantonalen Hochrechnungsregeln anzuwenden.</t>
        </is>
      </c>
      <c r="C19" s="24" t="n"/>
    </row>
    <row r="20" ht="42" customHeight="1">
      <c r="A20" s="27" t="inlineStr">
        <is>
          <t>Abzüge BVG</t>
        </is>
      </c>
      <c r="B20" s="28" t="inlineStr">
        <is>
          <t>Der BVG-Abzug (Spalte N) reduziert die quellensteuerbare Basis. Prüfen Sie, ob in Ihrem Kanton weitere Abzüge (z. B. Berufskosten) berücksichtigt werden dürfen.</t>
        </is>
      </c>
      <c r="C20" s="24" t="n"/>
    </row>
    <row r="21" ht="42" customHeight="1">
      <c r="A21" s="27" t="inlineStr">
        <is>
          <t>MWST-Hinweis</t>
        </is>
      </c>
      <c r="B21" s="28" t="inlineStr">
        <is>
          <t>Diese Vorlage betrifft die Quellensteuer (direkte Steuer). Sie hat keinen Bezug zur MWST (Mehrwertsteuer, Normalsatz 8.1 % ab 2024).</t>
        </is>
      </c>
      <c r="C21" s="24" t="n"/>
    </row>
    <row r="22" ht="22" customHeight="1">
      <c r="A22" s="26" t="inlineStr">
        <is>
          <t>REFERENZEN</t>
        </is>
      </c>
    </row>
    <row r="23" ht="42" customHeight="1">
      <c r="A23" s="27" t="inlineStr">
        <is>
          <t>ESTV – Eidg. Steuerverwaltung</t>
        </is>
      </c>
      <c r="B23" s="28" t="inlineStr">
        <is>
          <t>www.estv.admin.ch – Kreisschreiben Nr. 45 zur Quellensteuer, Quellensteuer-Rechner, aktuelle Tarife und Formulare.</t>
        </is>
      </c>
      <c r="C23" s="24" t="n"/>
    </row>
    <row r="24" ht="42" customHeight="1">
      <c r="A24" s="27" t="inlineStr">
        <is>
          <t>Kantonale Steuerbehörden</t>
        </is>
      </c>
      <c r="B24" s="28" t="inlineStr">
        <is>
          <t>ZH: www.steueramt.zh.ch | BE: www.be.ch/steuern | GE: www.ge.ch/impots | BS: www.steuern.bs.ch | VD: www.vd.ch/impots | LU: www.steuern.lu.ch | SG: www.sg.ch/steuern | TI: www.ti.ch/fisco</t>
        </is>
      </c>
      <c r="C24" s="24" t="n"/>
    </row>
    <row r="25" ht="42" customHeight="1">
      <c r="A25" s="27" t="inlineStr">
        <is>
          <t>Support / Fragen</t>
        </is>
      </c>
      <c r="B25" s="28" t="inlineStr">
        <is>
          <t>Bei Unklarheiten wenden Sie sich an Ihre kantonale Steuerbehörde oder einen zugelassenen Treuhandexperten (dipl. Steuerexperte, zugelassener Revisor). Die Vorlage ersetzt keine Steuerberatung.</t>
        </is>
      </c>
      <c r="C25" s="24" t="n"/>
    </row>
  </sheetData>
  <mergeCells count="24">
    <mergeCell ref="A1:C1"/>
    <mergeCell ref="A3:C3"/>
    <mergeCell ref="B4:C4"/>
    <mergeCell ref="B5:C5"/>
    <mergeCell ref="A6:C6"/>
    <mergeCell ref="B7:C7"/>
    <mergeCell ref="B8:C8"/>
    <mergeCell ref="B9:C9"/>
    <mergeCell ref="B10:C10"/>
    <mergeCell ref="A11:C11"/>
    <mergeCell ref="B12:C12"/>
    <mergeCell ref="B13:C13"/>
    <mergeCell ref="B14:C14"/>
    <mergeCell ref="B15:C15"/>
    <mergeCell ref="B16:C16"/>
    <mergeCell ref="A17:C17"/>
    <mergeCell ref="B18:C18"/>
    <mergeCell ref="B19:C19"/>
    <mergeCell ref="B20:C20"/>
    <mergeCell ref="B21:C21"/>
    <mergeCell ref="A22:C22"/>
    <mergeCell ref="B23:C23"/>
    <mergeCell ref="B24:C24"/>
    <mergeCell ref="B25:C2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2026-06-22T05:43:43Z</dcterms:created>
  <dcterms:modified xmlns:dcterms="http://purl.org/dc/terms/" xmlns:xsi="http://www.w3.org/2001/XMLSchema-instance" xsi:type="dcterms:W3CDTF">2026-06-22T05:43:43Z</dcterms:modified>
</cp:coreProperties>
</file>