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hlungseingäng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CHF #,##0.00"/>
    <numFmt numFmtId="166" formatCode="0.0%"/>
  </numFmts>
  <fonts count="10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sz val="11"/>
    </font>
    <font>
      <b val="1"/>
      <color rgb="001E293B"/>
      <sz val="11"/>
    </font>
    <font>
      <b val="1"/>
      <color rgb="00FFFFFF"/>
      <sz val="16"/>
    </font>
    <font>
      <b val="1"/>
      <color rgb="001E293B"/>
      <sz val="16"/>
    </font>
    <font>
      <b val="1"/>
      <color rgb="0016A34A"/>
      <sz val="16"/>
    </font>
    <font>
      <b val="1"/>
      <color rgb="00DC2626"/>
      <sz val="16"/>
    </font>
    <font>
      <b val="1"/>
      <color rgb="00C8102E"/>
      <sz val="12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1" fontId="3" fillId="4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/>
    </xf>
    <xf numFmtId="1" fontId="3" fillId="5" borderId="1" applyAlignment="1" pivotButton="0" quotePrefix="0" xfId="0">
      <alignment horizontal="center" vertical="center"/>
    </xf>
    <xf numFmtId="0" fontId="4" fillId="0" borderId="0" pivotButton="0" quotePrefix="0" xfId="0"/>
    <xf numFmtId="165" fontId="4" fillId="4" borderId="1" applyAlignment="1" pivotButton="0" quotePrefix="0" xfId="0">
      <alignment horizontal="right" vertical="center"/>
    </xf>
    <xf numFmtId="0" fontId="5" fillId="2" borderId="0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" fontId="6" fillId="4" borderId="1" applyAlignment="1" pivotButton="0" quotePrefix="0" xfId="0">
      <alignment horizontal="right" vertical="center"/>
    </xf>
    <xf numFmtId="0" fontId="0" fillId="0" borderId="4" pivotButton="0" quotePrefix="0" xfId="0"/>
    <xf numFmtId="0" fontId="4" fillId="5" borderId="1" applyAlignment="1" pivotButton="0" quotePrefix="0" xfId="0">
      <alignment horizontal="left" vertical="center"/>
    </xf>
    <xf numFmtId="165" fontId="6" fillId="5" borderId="1" applyAlignment="1" pivotButton="0" quotePrefix="0" xfId="0">
      <alignment horizontal="right" vertical="center"/>
    </xf>
    <xf numFmtId="165" fontId="7" fillId="4" borderId="1" applyAlignment="1" pivotButton="0" quotePrefix="0" xfId="0">
      <alignment horizontal="right" vertical="center"/>
    </xf>
    <xf numFmtId="165" fontId="8" fillId="5" borderId="1" applyAlignment="1" pivotButton="0" quotePrefix="0" xfId="0">
      <alignment horizontal="right" vertical="center"/>
    </xf>
    <xf numFmtId="165" fontId="6" fillId="4" borderId="1" applyAlignment="1" pivotButton="0" quotePrefix="0" xfId="0">
      <alignment horizontal="right" vertical="center"/>
    </xf>
    <xf numFmtId="1" fontId="7" fillId="5" borderId="1" applyAlignment="1" pivotButton="0" quotePrefix="0" xfId="0">
      <alignment horizontal="right" vertical="center"/>
    </xf>
    <xf numFmtId="1" fontId="8" fillId="4" borderId="1" applyAlignment="1" pivotButton="0" quotePrefix="0" xfId="0">
      <alignment horizontal="right" vertical="center"/>
    </xf>
    <xf numFmtId="166" fontId="7" fillId="5" borderId="1" applyAlignment="1" pivotButton="0" quotePrefix="0" xfId="0">
      <alignment horizontal="right" vertical="center"/>
    </xf>
    <xf numFmtId="0" fontId="9" fillId="0" borderId="0" pivotButton="0" quotePrefix="0" xfId="0"/>
    <xf numFmtId="0" fontId="2" fillId="2" borderId="1" pivotButton="0" quotePrefix="0" xfId="0"/>
    <xf numFmtId="0" fontId="0" fillId="0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right" vertical="center"/>
    </xf>
    <xf numFmtId="0" fontId="0" fillId="0" borderId="1" pivotButton="0" quotePrefix="0" xfId="0"/>
    <xf numFmtId="0" fontId="3" fillId="0" borderId="0" applyAlignment="1" pivotButton="0" quotePrefix="0" xfId="0">
      <alignment horizontal="left" vertical="top" wrapText="1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5" fontId="6" fillId="5" borderId="1" applyAlignment="1" pivotButton="0" quotePrefix="0" xfId="0">
      <alignment horizontal="right" vertical="center"/>
    </xf>
    <xf numFmtId="165" fontId="7" fillId="4" borderId="1" applyAlignment="1" pivotButton="0" quotePrefix="0" xfId="0">
      <alignment horizontal="right" vertical="center"/>
    </xf>
    <xf numFmtId="165" fontId="8" fillId="5" borderId="1" applyAlignment="1" pivotButton="0" quotePrefix="0" xfId="0">
      <alignment horizontal="right" vertical="center"/>
    </xf>
    <xf numFmtId="165" fontId="6" fillId="4" borderId="1" applyAlignment="1" pivotButton="0" quotePrefix="0" xfId="0">
      <alignment horizontal="right" vertical="center"/>
    </xf>
    <xf numFmtId="166" fontId="7" fillId="5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EA580C"/>
      </font>
      <fill>
        <patternFill patternType="solid">
          <fgColor rgb="00FFEDD5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Zahlungseingänge nach Kanton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'Dashboard'!B21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'Dashboard'!$A$22:$A$29</f>
            </numRef>
          </cat>
          <val>
            <numRef>
              <f>'Dashboard'!$B$22:$B$29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Zahlungsstatus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'Dashboard'!E21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'Dashboard'!$D$22:$D$25</f>
            </numRef>
          </cat>
          <val>
            <numRef>
              <f>'Dashboard'!$E$22:$E$25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 Zahlungseingänge Jan-Jul 2026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'Dashboard'!B33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'Dashboard'!$A$34:$A$40</f>
            </numRef>
          </cat>
          <val>
            <numRef>
              <f>'Dashboard'!$B$34:$B$40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19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36</row>
      <rowOff>0</rowOff>
    </from>
    <ext cx="36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13</col>
      <colOff>0</colOff>
      <row>19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32" customWidth="1" min="2" max="2"/>
    <col width="15" customWidth="1" min="3" max="3"/>
    <col width="15" customWidth="1" min="4" max="4"/>
    <col width="14" customWidth="1" min="5" max="5"/>
    <col width="18" customWidth="1" min="6" max="6"/>
    <col width="14" customWidth="1" min="7" max="7"/>
    <col width="9" customWidth="1" min="8" max="8"/>
    <col width="24" customWidth="1" min="9" max="9"/>
    <col width="20" customWidth="1" min="10" max="10"/>
    <col width="10" customWidth="1" min="11" max="11"/>
    <col width="17" customWidth="1" min="12" max="12"/>
    <col width="20" customWidth="1" min="13" max="13"/>
    <col width="20" customWidth="1" min="14" max="14"/>
    <col width="16" customWidth="1" min="15" max="15"/>
    <col width="13" customWidth="1" min="16" max="16"/>
    <col width="16" customWidth="1" min="17" max="17"/>
    <col width="26" customWidth="1" min="18" max="18"/>
    <col width="42" customWidth="1" min="19" max="19"/>
  </cols>
  <sheetData>
    <row r="1" ht="28" customHeight="1">
      <c r="A1" s="1" t="inlineStr">
        <is>
          <t>QR-Rechnung Zahlungseingänge Tracker 2026</t>
        </is>
      </c>
    </row>
    <row r="2" ht="34" customHeight="1">
      <c r="A2" s="2" t="inlineStr">
        <is>
          <t>Rechnungsnummer</t>
        </is>
      </c>
      <c r="B2" s="2" t="inlineStr">
        <is>
          <t>QR-Referenz</t>
        </is>
      </c>
      <c r="C2" s="2" t="inlineStr">
        <is>
          <t>Rechnungsdatum</t>
        </is>
      </c>
      <c r="D2" s="2" t="inlineStr">
        <is>
          <t>Fälligkeitsdatum</t>
        </is>
      </c>
      <c r="E2" s="2" t="inlineStr">
        <is>
          <t>Zahlungsdatum</t>
        </is>
      </c>
      <c r="F2" s="2" t="inlineStr">
        <is>
          <t>Kunde</t>
        </is>
      </c>
      <c r="G2" s="2" t="inlineStr">
        <is>
          <t>Ort</t>
        </is>
      </c>
      <c r="H2" s="2" t="inlineStr">
        <is>
          <t>Kanton</t>
        </is>
      </c>
      <c r="I2" s="2" t="inlineStr">
        <is>
          <t>UID-Nummer</t>
        </is>
      </c>
      <c r="J2" s="2" t="inlineStr">
        <is>
          <t>Betrag exkl. MWST (CHF)</t>
        </is>
      </c>
      <c r="K2" s="2" t="inlineStr">
        <is>
          <t>MWST-Satz</t>
        </is>
      </c>
      <c r="L2" s="2" t="inlineStr">
        <is>
          <t>MWST-Betrag (CHF)</t>
        </is>
      </c>
      <c r="M2" s="2" t="inlineStr">
        <is>
          <t>Rechnungsbetrag (CHF)</t>
        </is>
      </c>
      <c r="N2" s="2" t="inlineStr">
        <is>
          <t>Zahlungseingang (CHF)</t>
        </is>
      </c>
      <c r="O2" s="2" t="inlineStr">
        <is>
          <t>Differenz (CHF)</t>
        </is>
      </c>
      <c r="P2" s="2" t="inlineStr">
        <is>
          <t>Zahlungsstatus</t>
        </is>
      </c>
      <c r="Q2" s="2" t="inlineStr">
        <is>
          <t>Zahlungsverzug (Tage)</t>
        </is>
      </c>
      <c r="R2" s="2" t="inlineStr">
        <is>
          <t>Bankkonto</t>
        </is>
      </c>
      <c r="S2" s="2" t="inlineStr">
        <is>
          <t>Bemerkung</t>
        </is>
      </c>
    </row>
    <row r="3">
      <c r="A3" s="3" t="inlineStr">
        <is>
          <t>RE-2026-001</t>
        </is>
      </c>
      <c r="B3" s="4" t="inlineStr">
        <is>
          <t>21 00000 00003 13947 71430 09017</t>
        </is>
      </c>
      <c r="C3" s="34" t="n">
        <v>46034</v>
      </c>
      <c r="D3" s="34" t="n">
        <v>46064</v>
      </c>
      <c r="E3" s="34" t="n">
        <v>46058</v>
      </c>
      <c r="F3" s="4" t="inlineStr">
        <is>
          <t>Andrea Keller</t>
        </is>
      </c>
      <c r="G3" s="4" t="inlineStr">
        <is>
          <t>Zürich</t>
        </is>
      </c>
      <c r="H3" s="3" t="inlineStr">
        <is>
          <t>ZH</t>
        </is>
      </c>
      <c r="I3" s="4" t="inlineStr">
        <is>
          <t>CHE-412.785.903 MWST</t>
        </is>
      </c>
      <c r="J3" s="35" t="n">
        <v>2450</v>
      </c>
      <c r="K3" s="36" t="n">
        <v>0.081</v>
      </c>
      <c r="L3" s="37">
        <f>J3*K3</f>
        <v/>
      </c>
      <c r="M3" s="37">
        <f>J3+L3</f>
        <v/>
      </c>
      <c r="N3" s="35" t="n">
        <v>2450</v>
      </c>
      <c r="O3" s="37">
        <f>N3-M3</f>
        <v/>
      </c>
      <c r="P3" s="9">
        <f>IF(N3=0,"Offen",IF(O3=0,"Bezahlt",IF(O3&lt;0,"Teilzahlung","Überzahlung")))</f>
        <v/>
      </c>
      <c r="Q3" s="10">
        <f>IF(E3&lt;&gt;"",MAX(0,E3-D3),MAX(0,TODAY()-D3))</f>
        <v/>
      </c>
      <c r="R3" s="4" t="inlineStr">
        <is>
          <t>CH45 0078 8123 4567 8901 2</t>
        </is>
      </c>
      <c r="S3" s="4" t="inlineStr">
        <is>
          <t>Fristgerecht vollständig bezahlt</t>
        </is>
      </c>
    </row>
    <row r="4">
      <c r="A4" s="3" t="inlineStr">
        <is>
          <t>RE-2026-002</t>
        </is>
      </c>
      <c r="B4" s="4" t="inlineStr">
        <is>
          <t>21 00000 00003 13947 71430 09025</t>
        </is>
      </c>
      <c r="C4" s="34" t="n">
        <v>46050</v>
      </c>
      <c r="D4" s="34" t="n">
        <v>46080</v>
      </c>
      <c r="E4" s="34" t="n">
        <v>46085</v>
      </c>
      <c r="F4" s="4" t="inlineStr">
        <is>
          <t>Markus Meier</t>
        </is>
      </c>
      <c r="G4" s="4" t="inlineStr">
        <is>
          <t>Bern</t>
        </is>
      </c>
      <c r="H4" s="3" t="inlineStr">
        <is>
          <t>BE</t>
        </is>
      </c>
      <c r="I4" s="4" t="inlineStr">
        <is>
          <t>CHE-287.341.556 MWST</t>
        </is>
      </c>
      <c r="J4" s="35" t="n">
        <v>3180</v>
      </c>
      <c r="K4" s="36" t="n">
        <v>0.081</v>
      </c>
      <c r="L4" s="38">
        <f>J4*K4</f>
        <v/>
      </c>
      <c r="M4" s="38">
        <f>J4+L4</f>
        <v/>
      </c>
      <c r="N4" s="35" t="n">
        <v>3180</v>
      </c>
      <c r="O4" s="38">
        <f>N4-M4</f>
        <v/>
      </c>
      <c r="P4" s="12">
        <f>IF(N4=0,"Offen",IF(O4=0,"Bezahlt",IF(O4&lt;0,"Teilzahlung","Überzahlung")))</f>
        <v/>
      </c>
      <c r="Q4" s="13">
        <f>IF(E4&lt;&gt;"",MAX(0,E4-D4),MAX(0,TODAY()-D4))</f>
        <v/>
      </c>
      <c r="R4" s="4" t="inlineStr">
        <is>
          <t>CH45 0078 8123 4567 8901 2</t>
        </is>
      </c>
      <c r="S4" s="4" t="inlineStr">
        <is>
          <t>Zahlung mit 5 Tagen Verzug</t>
        </is>
      </c>
    </row>
    <row r="5">
      <c r="A5" s="3" t="inlineStr">
        <is>
          <t>RE-2026-003</t>
        </is>
      </c>
      <c r="B5" s="4" t="inlineStr">
        <is>
          <t>21 00000 00003 13947 71430 09033</t>
        </is>
      </c>
      <c r="C5" s="34" t="n">
        <v>46063</v>
      </c>
      <c r="D5" s="34" t="n">
        <v>46093</v>
      </c>
      <c r="E5" s="34" t="n">
        <v>46091</v>
      </c>
      <c r="F5" s="4" t="inlineStr">
        <is>
          <t>Sandra Müller</t>
        </is>
      </c>
      <c r="G5" s="4" t="inlineStr">
        <is>
          <t>Genf</t>
        </is>
      </c>
      <c r="H5" s="3" t="inlineStr">
        <is>
          <t>GE</t>
        </is>
      </c>
      <c r="I5" s="4" t="inlineStr">
        <is>
          <t>CHE-653.912.478 MWST</t>
        </is>
      </c>
      <c r="J5" s="35" t="n">
        <v>4200</v>
      </c>
      <c r="K5" s="36" t="n">
        <v>0.081</v>
      </c>
      <c r="L5" s="37">
        <f>J5*K5</f>
        <v/>
      </c>
      <c r="M5" s="37">
        <f>J5+L5</f>
        <v/>
      </c>
      <c r="N5" s="35" t="n">
        <v>2500</v>
      </c>
      <c r="O5" s="37">
        <f>N5-M5</f>
        <v/>
      </c>
      <c r="P5" s="9">
        <f>IF(N5=0,"Offen",IF(O5=0,"Bezahlt",IF(O5&lt;0,"Teilzahlung","Überzahlung")))</f>
        <v/>
      </c>
      <c r="Q5" s="10">
        <f>IF(E5&lt;&gt;"",MAX(0,E5-D5),MAX(0,TODAY()-D5))</f>
        <v/>
      </c>
      <c r="R5" s="4" t="inlineStr">
        <is>
          <t>CH93 0076 2011 6238 5295 7</t>
        </is>
      </c>
      <c r="S5" s="4" t="inlineStr">
        <is>
          <t>Teilzahlung eingegangen, Restbetrag offen</t>
        </is>
      </c>
    </row>
    <row r="6">
      <c r="A6" s="3" t="inlineStr">
        <is>
          <t>RE-2026-004</t>
        </is>
      </c>
      <c r="B6" s="4" t="inlineStr">
        <is>
          <t>21 00000 00003 13947 71430 09041</t>
        </is>
      </c>
      <c r="C6" s="34" t="n">
        <v>46084</v>
      </c>
      <c r="D6" s="34" t="n">
        <v>46114</v>
      </c>
      <c r="E6" s="34" t="n">
        <v>46111</v>
      </c>
      <c r="F6" s="4" t="inlineStr">
        <is>
          <t>Thomas Brunner</t>
        </is>
      </c>
      <c r="G6" s="4" t="inlineStr">
        <is>
          <t>Basel</t>
        </is>
      </c>
      <c r="H6" s="3" t="inlineStr">
        <is>
          <t>BS</t>
        </is>
      </c>
      <c r="I6" s="4" t="inlineStr">
        <is>
          <t>CHE-198.274.630 MWST</t>
        </is>
      </c>
      <c r="J6" s="35" t="n">
        <v>1875.5</v>
      </c>
      <c r="K6" s="36" t="n">
        <v>0.081</v>
      </c>
      <c r="L6" s="38">
        <f>J6*K6</f>
        <v/>
      </c>
      <c r="M6" s="38">
        <f>J6+L6</f>
        <v/>
      </c>
      <c r="N6" s="35" t="n">
        <v>1875.5</v>
      </c>
      <c r="O6" s="38">
        <f>N6-M6</f>
        <v/>
      </c>
      <c r="P6" s="12">
        <f>IF(N6=0,"Offen",IF(O6=0,"Bezahlt",IF(O6&lt;0,"Teilzahlung","Überzahlung")))</f>
        <v/>
      </c>
      <c r="Q6" s="13">
        <f>IF(E6&lt;&gt;"",MAX(0,E6-D6),MAX(0,TODAY()-D6))</f>
        <v/>
      </c>
      <c r="R6" s="4" t="inlineStr">
        <is>
          <t>CH45 0078 8123 4567 8901 2</t>
        </is>
      </c>
      <c r="S6" s="4" t="inlineStr">
        <is>
          <t>Vollständig bezahlt</t>
        </is>
      </c>
    </row>
    <row r="7">
      <c r="A7" s="3" t="inlineStr">
        <is>
          <t>RE-2026-005</t>
        </is>
      </c>
      <c r="B7" s="4" t="inlineStr">
        <is>
          <t>21 00000 00003 13947 71430 09058</t>
        </is>
      </c>
      <c r="C7" s="34" t="n">
        <v>46099</v>
      </c>
      <c r="D7" s="34" t="n">
        <v>46129</v>
      </c>
      <c r="E7" s="34" t="n"/>
      <c r="F7" s="4" t="inlineStr">
        <is>
          <t>Reto Frei</t>
        </is>
      </c>
      <c r="G7" s="4" t="inlineStr">
        <is>
          <t>Lausanne</t>
        </is>
      </c>
      <c r="H7" s="3" t="inlineStr">
        <is>
          <t>VD</t>
        </is>
      </c>
      <c r="I7" s="4" t="inlineStr">
        <is>
          <t>CHE-730.156.284 MWST</t>
        </is>
      </c>
      <c r="J7" s="35" t="n">
        <v>5600</v>
      </c>
      <c r="K7" s="36" t="n">
        <v>0.081</v>
      </c>
      <c r="L7" s="37">
        <f>J7*K7</f>
        <v/>
      </c>
      <c r="M7" s="37">
        <f>J7+L7</f>
        <v/>
      </c>
      <c r="N7" s="35" t="n">
        <v>0</v>
      </c>
      <c r="O7" s="37">
        <f>N7-M7</f>
        <v/>
      </c>
      <c r="P7" s="9">
        <f>IF(N7=0,"Offen",IF(O7=0,"Bezahlt",IF(O7&lt;0,"Teilzahlung","Überzahlung")))</f>
        <v/>
      </c>
      <c r="Q7" s="10">
        <f>IF(E7&lt;&gt;"",MAX(0,E7-D7),MAX(0,TODAY()-D7))</f>
        <v/>
      </c>
      <c r="R7" s="4" t="inlineStr">
        <is>
          <t>CH93 0076 2011 6238 5295 7</t>
        </is>
      </c>
      <c r="S7" s="4" t="inlineStr">
        <is>
          <t>Überfällig, Mahnung versendet</t>
        </is>
      </c>
    </row>
    <row r="8">
      <c r="A8" s="3" t="inlineStr">
        <is>
          <t>RE-2026-006</t>
        </is>
      </c>
      <c r="B8" s="4" t="inlineStr">
        <is>
          <t>21 00000 00003 13947 71430 09066</t>
        </is>
      </c>
      <c r="C8" s="34" t="n">
        <v>46119</v>
      </c>
      <c r="D8" s="34" t="n">
        <v>46149</v>
      </c>
      <c r="E8" s="34" t="n">
        <v>46127</v>
      </c>
      <c r="F8" s="4" t="inlineStr">
        <is>
          <t>Nicole Graf</t>
        </is>
      </c>
      <c r="G8" s="4" t="inlineStr">
        <is>
          <t>Luzern</t>
        </is>
      </c>
      <c r="H8" s="3" t="inlineStr">
        <is>
          <t>LU</t>
        </is>
      </c>
      <c r="I8" s="4" t="inlineStr">
        <is>
          <t>CHE-365.820.147 MWST</t>
        </is>
      </c>
      <c r="J8" s="35" t="n">
        <v>2940</v>
      </c>
      <c r="K8" s="36" t="n">
        <v>0.081</v>
      </c>
      <c r="L8" s="38">
        <f>J8*K8</f>
        <v/>
      </c>
      <c r="M8" s="38">
        <f>J8+L8</f>
        <v/>
      </c>
      <c r="N8" s="35" t="n">
        <v>2881.2</v>
      </c>
      <c r="O8" s="38">
        <f>N8-M8</f>
        <v/>
      </c>
      <c r="P8" s="12">
        <f>IF(N8=0,"Offen",IF(O8=0,"Bezahlt",IF(O8&lt;0,"Teilzahlung","Überzahlung")))</f>
        <v/>
      </c>
      <c r="Q8" s="13">
        <f>IF(E8&lt;&gt;"",MAX(0,E8-D8),MAX(0,TODAY()-D8))</f>
        <v/>
      </c>
      <c r="R8" s="4" t="inlineStr">
        <is>
          <t>CH45 0078 8123 4567 8901 2</t>
        </is>
      </c>
      <c r="S8" s="4" t="inlineStr">
        <is>
          <t>Skonto 2% abgezogen, kleine Differenz</t>
        </is>
      </c>
    </row>
    <row r="9">
      <c r="A9" s="3" t="inlineStr">
        <is>
          <t>RE-2026-007</t>
        </is>
      </c>
      <c r="B9" s="4" t="inlineStr">
        <is>
          <t>21 00000 00003 13947 71430 09074</t>
        </is>
      </c>
      <c r="C9" s="34" t="n">
        <v>46134</v>
      </c>
      <c r="D9" s="34" t="n">
        <v>46164</v>
      </c>
      <c r="E9" s="34" t="n">
        <v>46160</v>
      </c>
      <c r="F9" s="4" t="inlineStr">
        <is>
          <t>Stefan Huber</t>
        </is>
      </c>
      <c r="G9" s="4" t="inlineStr">
        <is>
          <t>St. Gallen</t>
        </is>
      </c>
      <c r="H9" s="3" t="inlineStr">
        <is>
          <t>SG</t>
        </is>
      </c>
      <c r="I9" s="4" t="inlineStr">
        <is>
          <t>CHE-541.063.982 MWST</t>
        </is>
      </c>
      <c r="J9" s="35" t="n">
        <v>3650</v>
      </c>
      <c r="K9" s="36" t="n">
        <v>0.081</v>
      </c>
      <c r="L9" s="37">
        <f>J9*K9</f>
        <v/>
      </c>
      <c r="M9" s="37">
        <f>J9+L9</f>
        <v/>
      </c>
      <c r="N9" s="35" t="n">
        <v>3650</v>
      </c>
      <c r="O9" s="37">
        <f>N9-M9</f>
        <v/>
      </c>
      <c r="P9" s="9">
        <f>IF(N9=0,"Offen",IF(O9=0,"Bezahlt",IF(O9&lt;0,"Teilzahlung","Überzahlung")))</f>
        <v/>
      </c>
      <c r="Q9" s="10">
        <f>IF(E9&lt;&gt;"",MAX(0,E9-D9),MAX(0,TODAY()-D9))</f>
        <v/>
      </c>
      <c r="R9" s="4" t="inlineStr">
        <is>
          <t>CH93 0076 2011 6238 5295 7</t>
        </is>
      </c>
      <c r="S9" s="4" t="inlineStr">
        <is>
          <t>Fristgerechte Vollzahlung</t>
        </is>
      </c>
    </row>
    <row r="10">
      <c r="A10" s="3" t="inlineStr">
        <is>
          <t>RE-2026-008</t>
        </is>
      </c>
      <c r="B10" s="4" t="inlineStr">
        <is>
          <t>21 00000 00003 13947 71430 09082</t>
        </is>
      </c>
      <c r="C10" s="34" t="n">
        <v>46150</v>
      </c>
      <c r="D10" s="34" t="n">
        <v>46180</v>
      </c>
      <c r="E10" s="34" t="n">
        <v>46192</v>
      </c>
      <c r="F10" s="4" t="inlineStr">
        <is>
          <t>Claudia Rossi</t>
        </is>
      </c>
      <c r="G10" s="4" t="inlineStr">
        <is>
          <t>Lugano</t>
        </is>
      </c>
      <c r="H10" s="3" t="inlineStr">
        <is>
          <t>TI</t>
        </is>
      </c>
      <c r="I10" s="4" t="inlineStr">
        <is>
          <t>CHE-826.490.315 MWST</t>
        </is>
      </c>
      <c r="J10" s="35" t="n">
        <v>4120</v>
      </c>
      <c r="K10" s="36" t="n">
        <v>0.081</v>
      </c>
      <c r="L10" s="38">
        <f>J10*K10</f>
        <v/>
      </c>
      <c r="M10" s="38">
        <f>J10+L10</f>
        <v/>
      </c>
      <c r="N10" s="35" t="n">
        <v>4120</v>
      </c>
      <c r="O10" s="38">
        <f>N10-M10</f>
        <v/>
      </c>
      <c r="P10" s="12">
        <f>IF(N10=0,"Offen",IF(O10=0,"Bezahlt",IF(O10&lt;0,"Teilzahlung","Überzahlung")))</f>
        <v/>
      </c>
      <c r="Q10" s="13">
        <f>IF(E10&lt;&gt;"",MAX(0,E10-D10),MAX(0,TODAY()-D10))</f>
        <v/>
      </c>
      <c r="R10" s="4" t="inlineStr">
        <is>
          <t>CH45 0078 8123 4567 8901 2</t>
        </is>
      </c>
      <c r="S10" s="4" t="inlineStr">
        <is>
          <t>Verspätet eingegangen, 12 Tage Verzug</t>
        </is>
      </c>
    </row>
    <row r="11">
      <c r="A11" s="3" t="inlineStr">
        <is>
          <t>RE-2026-009</t>
        </is>
      </c>
      <c r="B11" s="4" t="inlineStr">
        <is>
          <t>21 00000 00003 13947 71430 09090</t>
        </is>
      </c>
      <c r="C11" s="34" t="n">
        <v>46188</v>
      </c>
      <c r="D11" s="34" t="n">
        <v>46248</v>
      </c>
      <c r="E11" s="34" t="n"/>
      <c r="F11" s="4" t="inlineStr">
        <is>
          <t>Daniela Schmid</t>
        </is>
      </c>
      <c r="G11" s="4" t="inlineStr">
        <is>
          <t>Winterthur</t>
        </is>
      </c>
      <c r="H11" s="3" t="inlineStr">
        <is>
          <t>ZH</t>
        </is>
      </c>
      <c r="I11" s="4" t="inlineStr">
        <is>
          <t>CHE-174.608.529 MWST</t>
        </is>
      </c>
      <c r="J11" s="35" t="n">
        <v>2780</v>
      </c>
      <c r="K11" s="36" t="n">
        <v>0.081</v>
      </c>
      <c r="L11" s="37">
        <f>J11*K11</f>
        <v/>
      </c>
      <c r="M11" s="37">
        <f>J11+L11</f>
        <v/>
      </c>
      <c r="N11" s="35" t="n">
        <v>0</v>
      </c>
      <c r="O11" s="37">
        <f>N11-M11</f>
        <v/>
      </c>
      <c r="P11" s="9">
        <f>IF(N11=0,"Offen",IF(O11=0,"Bezahlt",IF(O11&lt;0,"Teilzahlung","Überzahlung")))</f>
        <v/>
      </c>
      <c r="Q11" s="10">
        <f>IF(E11&lt;&gt;"",MAX(0,E11-D11),MAX(0,TODAY()-D11))</f>
        <v/>
      </c>
      <c r="R11" s="4" t="inlineStr">
        <is>
          <t>CH93 0076 2011 6238 5295 7</t>
        </is>
      </c>
      <c r="S11" s="4" t="inlineStr">
        <is>
          <t>Offen, noch nicht fällig</t>
        </is>
      </c>
    </row>
    <row r="12">
      <c r="A12" s="3" t="inlineStr">
        <is>
          <t>RE-2026-010</t>
        </is>
      </c>
      <c r="B12" s="4" t="inlineStr">
        <is>
          <t>21 00000 00003 13947 71430 09108</t>
        </is>
      </c>
      <c r="C12" s="34" t="n">
        <v>46205</v>
      </c>
      <c r="D12" s="34" t="n">
        <v>46235</v>
      </c>
      <c r="E12" s="34" t="n">
        <v>46227</v>
      </c>
      <c r="F12" s="4" t="inlineStr">
        <is>
          <t>Beat Wenger</t>
        </is>
      </c>
      <c r="G12" s="4" t="inlineStr">
        <is>
          <t>Biel</t>
        </is>
      </c>
      <c r="H12" s="3" t="inlineStr">
        <is>
          <t>BE</t>
        </is>
      </c>
      <c r="I12" s="4" t="inlineStr">
        <is>
          <t>CHE-609.357.841 MWST</t>
        </is>
      </c>
      <c r="J12" s="35" t="n">
        <v>1950</v>
      </c>
      <c r="K12" s="36" t="n">
        <v>0.081</v>
      </c>
      <c r="L12" s="38">
        <f>J12*K12</f>
        <v/>
      </c>
      <c r="M12" s="38">
        <f>J12+L12</f>
        <v/>
      </c>
      <c r="N12" s="35" t="n">
        <v>1950</v>
      </c>
      <c r="O12" s="38">
        <f>N12-M12</f>
        <v/>
      </c>
      <c r="P12" s="12">
        <f>IF(N12=0,"Offen",IF(O12=0,"Bezahlt",IF(O12&lt;0,"Teilzahlung","Überzahlung")))</f>
        <v/>
      </c>
      <c r="Q12" s="13">
        <f>IF(E12&lt;&gt;"",MAX(0,E12-D12),MAX(0,TODAY()-D12))</f>
        <v/>
      </c>
      <c r="R12" s="4" t="inlineStr">
        <is>
          <t>CH45 0078 8123 4567 8901 2</t>
        </is>
      </c>
      <c r="S12" s="4" t="inlineStr">
        <is>
          <t>Vollständig bezahlt</t>
        </is>
      </c>
    </row>
    <row r="13">
      <c r="A13" s="14" t="inlineStr">
        <is>
          <t>Kundentyp (VLOOKUP-Beispiel):</t>
        </is>
      </c>
      <c r="C13" s="14">
        <f>IFERROR(VLOOKUP(H3,Anleitung!$F$4:$G$11,2,FALSE),"")</f>
        <v/>
      </c>
    </row>
    <row r="14"/>
    <row r="15">
      <c r="J15" s="39">
        <f>SUM(J3:J12)</f>
        <v/>
      </c>
      <c r="L15" s="39">
        <f>SUM(L3:L12)</f>
        <v/>
      </c>
      <c r="M15" s="39">
        <f>SUM(M3:M12)</f>
        <v/>
      </c>
      <c r="N15" s="39">
        <f>SUM(N3:N12)</f>
        <v/>
      </c>
      <c r="O15" s="39">
        <f>SUM(O3:O12)</f>
        <v/>
      </c>
    </row>
  </sheetData>
  <mergeCells count="1">
    <mergeCell ref="A1:S1"/>
  </mergeCells>
  <conditionalFormatting sqref="P3:P12">
    <cfRule type="expression" priority="1" dxfId="0" stopIfTrue="1">
      <formula>$P3="Bezahlt"</formula>
    </cfRule>
    <cfRule type="expression" priority="2" dxfId="1" stopIfTrue="1">
      <formula>$P3="Teilzahlung"</formula>
    </cfRule>
    <cfRule type="expression" priority="3" dxfId="2" stopIfTrue="1">
      <formula>$P3="Offen"</formula>
    </cfRule>
  </conditionalFormatting>
  <conditionalFormatting sqref="Q3:Q12">
    <cfRule type="expression" priority="4" dxfId="2" stopIfTrue="1">
      <formula>$Q3&gt;0</formula>
    </cfRule>
  </conditionalFormatting>
  <dataValidations count="1">
    <dataValidation sqref="H3:H12" showErrorMessage="1" showInputMessage="1" allowBlank="1" type="list">
      <formula1>"ZH,BE,GE,BS,VD,LU,SG,TI"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cols>
    <col width="34" customWidth="1" min="1" max="1"/>
    <col width="24" customWidth="1" min="2" max="2"/>
    <col width="16" customWidth="1" min="3" max="3"/>
    <col width="16" customWidth="1" min="4" max="4"/>
    <col width="12" customWidth="1" min="5" max="5"/>
    <col width="14" customWidth="1" min="6" max="6"/>
  </cols>
  <sheetData>
    <row r="1" ht="30" customHeight="1">
      <c r="A1" s="16" t="inlineStr">
        <is>
          <t>Dashboard Zahlungseingänge 2026</t>
        </is>
      </c>
    </row>
    <row r="2"/>
    <row r="3" ht="24" customHeight="1">
      <c r="A3" s="17" t="inlineStr">
        <is>
          <t>Anzahl Rechnungen</t>
        </is>
      </c>
      <c r="C3" s="18">
        <f>COUNTA(Zahlungseingänge!A3:A12)</f>
        <v/>
      </c>
      <c r="D3" s="19" t="n"/>
    </row>
    <row r="4"/>
    <row r="5" ht="24" customHeight="1">
      <c r="A5" s="20" t="inlineStr">
        <is>
          <t>Total Rechnungsbetrag</t>
        </is>
      </c>
      <c r="C5" s="40">
        <f>SUM(Zahlungseingänge!M3:M12)</f>
        <v/>
      </c>
      <c r="D5" s="19" t="n"/>
    </row>
    <row r="6"/>
    <row r="7" ht="24" customHeight="1">
      <c r="A7" s="17" t="inlineStr">
        <is>
          <t>Total Zahlungseingänge</t>
        </is>
      </c>
      <c r="C7" s="41">
        <f>SUM(Zahlungseingänge!N3:N12)</f>
        <v/>
      </c>
      <c r="D7" s="19" t="n"/>
    </row>
    <row r="8"/>
    <row r="9" ht="24" customHeight="1">
      <c r="A9" s="20" t="inlineStr">
        <is>
          <t>Offener Betrag</t>
        </is>
      </c>
      <c r="C9" s="42">
        <f>SUM(Zahlungseingänge!M3:M12)-SUM(Zahlungseingänge!N3:N12)</f>
        <v/>
      </c>
      <c r="D9" s="19" t="n"/>
    </row>
    <row r="10"/>
    <row r="11" ht="24" customHeight="1">
      <c r="A11" s="17" t="inlineStr">
        <is>
          <t>Durchschnittlicher Rechnungsbetrag</t>
        </is>
      </c>
      <c r="C11" s="43">
        <f>IFERROR(AVERAGE(Zahlungseingänge!M3:M12),0)</f>
        <v/>
      </c>
      <c r="D11" s="19" t="n"/>
    </row>
    <row r="12"/>
    <row r="13" ht="24" customHeight="1">
      <c r="A13" s="20" t="inlineStr">
        <is>
          <t>Anzahl bezahlter Rechnungen</t>
        </is>
      </c>
      <c r="C13" s="25">
        <f>COUNTIF(Zahlungseingänge!P3:P12,"Bezahlt")</f>
        <v/>
      </c>
      <c r="D13" s="19" t="n"/>
    </row>
    <row r="14"/>
    <row r="15" ht="24" customHeight="1">
      <c r="A15" s="17" t="inlineStr">
        <is>
          <t>Anzahl überfälliger Rechnungen</t>
        </is>
      </c>
      <c r="C15" s="26">
        <f>COUNTIF(Zahlungseingänge!Q3:Q12,"&gt;0")</f>
        <v/>
      </c>
      <c r="D15" s="19" t="n"/>
    </row>
    <row r="16"/>
    <row r="17" ht="24" customHeight="1">
      <c r="A17" s="20" t="inlineStr">
        <is>
          <t>Zahlungsquote</t>
        </is>
      </c>
      <c r="C17" s="44">
        <f>IFERROR(SUM(Zahlungseingänge!N3:N12)/SUM(Zahlungseingänge!M3:M12),0)</f>
        <v/>
      </c>
      <c r="D17" s="19" t="n"/>
    </row>
    <row r="18"/>
    <row r="19"/>
    <row r="20">
      <c r="A20" s="28" t="inlineStr">
        <is>
          <t>Zahlungseingänge nach Kanton</t>
        </is>
      </c>
      <c r="D20" s="28" t="inlineStr">
        <is>
          <t>Rechnungsstatus</t>
        </is>
      </c>
    </row>
    <row r="21">
      <c r="A21" s="29" t="inlineStr">
        <is>
          <t>Kanton</t>
        </is>
      </c>
      <c r="B21" s="29" t="inlineStr">
        <is>
          <t>Zahlungseingänge (CHF)</t>
        </is>
      </c>
      <c r="D21" s="29" t="inlineStr">
        <is>
          <t>Status</t>
        </is>
      </c>
      <c r="E21" s="29" t="inlineStr">
        <is>
          <t>Anzahl</t>
        </is>
      </c>
    </row>
    <row r="22">
      <c r="A22" s="30" t="inlineStr">
        <is>
          <t>ZH</t>
        </is>
      </c>
      <c r="B22" s="45">
        <f>SUMIF(Zahlungseingänge!H:H,A22,Zahlungseingänge!N:N)</f>
        <v/>
      </c>
      <c r="D22" s="32" t="inlineStr">
        <is>
          <t>Bezahlt</t>
        </is>
      </c>
      <c r="E22" s="30">
        <f>COUNTIF(Zahlungseingänge!P3:P12,"Bezahlt")</f>
        <v/>
      </c>
    </row>
    <row r="23">
      <c r="A23" s="30" t="inlineStr">
        <is>
          <t>BE</t>
        </is>
      </c>
      <c r="B23" s="45">
        <f>SUMIF(Zahlungseingänge!H:H,A23,Zahlungseingänge!N:N)</f>
        <v/>
      </c>
      <c r="D23" s="32" t="inlineStr">
        <is>
          <t>Teilzahlung</t>
        </is>
      </c>
      <c r="E23" s="30">
        <f>COUNTIF(Zahlungseingänge!P3:P12,"Teilzahlung")</f>
        <v/>
      </c>
    </row>
    <row r="24">
      <c r="A24" s="30" t="inlineStr">
        <is>
          <t>GE</t>
        </is>
      </c>
      <c r="B24" s="45">
        <f>SUMIF(Zahlungseingänge!H:H,A24,Zahlungseingänge!N:N)</f>
        <v/>
      </c>
      <c r="D24" s="32" t="inlineStr">
        <is>
          <t>Offen</t>
        </is>
      </c>
      <c r="E24" s="30">
        <f>COUNTIF(Zahlungseingänge!P3:P12,"Offen")</f>
        <v/>
      </c>
    </row>
    <row r="25">
      <c r="A25" s="30" t="inlineStr">
        <is>
          <t>BS</t>
        </is>
      </c>
      <c r="B25" s="45">
        <f>SUMIF(Zahlungseingänge!H:H,A25,Zahlungseingänge!N:N)</f>
        <v/>
      </c>
      <c r="D25" s="32" t="inlineStr">
        <is>
          <t>Überzahlung</t>
        </is>
      </c>
      <c r="E25" s="30">
        <f>COUNTIF(Zahlungseingänge!P3:P12,"Überzahlung")</f>
        <v/>
      </c>
    </row>
    <row r="26">
      <c r="A26" s="30" t="inlineStr">
        <is>
          <t>VD</t>
        </is>
      </c>
      <c r="B26" s="45">
        <f>SUMIF(Zahlungseingänge!H:H,A26,Zahlungseingänge!N:N)</f>
        <v/>
      </c>
    </row>
    <row r="27">
      <c r="A27" s="30" t="inlineStr">
        <is>
          <t>LU</t>
        </is>
      </c>
      <c r="B27" s="45">
        <f>SUMIF(Zahlungseingänge!H:H,A27,Zahlungseingänge!N:N)</f>
        <v/>
      </c>
    </row>
    <row r="28">
      <c r="A28" s="30" t="inlineStr">
        <is>
          <t>SG</t>
        </is>
      </c>
      <c r="B28" s="45">
        <f>SUMIF(Zahlungseingänge!H:H,A28,Zahlungseingänge!N:N)</f>
        <v/>
      </c>
    </row>
    <row r="29">
      <c r="A29" s="30" t="inlineStr">
        <is>
          <t>TI</t>
        </is>
      </c>
      <c r="B29" s="45">
        <f>SUMIF(Zahlungseingänge!H:H,A29,Zahlungseingänge!N:N)</f>
        <v/>
      </c>
    </row>
    <row r="30"/>
    <row r="31"/>
    <row r="32">
      <c r="A32" s="28" t="inlineStr">
        <is>
          <t>Monatliche Zahlungseingänge 2026</t>
        </is>
      </c>
    </row>
    <row r="33">
      <c r="A33" s="29" t="inlineStr">
        <is>
          <t>Monat</t>
        </is>
      </c>
      <c r="B33" s="29" t="inlineStr">
        <is>
          <t>Zahlungseingänge (CHF)</t>
        </is>
      </c>
    </row>
    <row r="34">
      <c r="A34" s="32" t="inlineStr">
        <is>
          <t>Januar</t>
        </is>
      </c>
      <c r="B34" s="45">
        <f>SUMPRODUCT((MONTH(Zahlungseingänge!E3:E12)=1)*(Zahlungseingänge!N3:N12))</f>
        <v/>
      </c>
    </row>
    <row r="35">
      <c r="A35" s="32" t="inlineStr">
        <is>
          <t>Februar</t>
        </is>
      </c>
      <c r="B35" s="45">
        <f>SUMPRODUCT((MONTH(Zahlungseingänge!E3:E12)=2)*(Zahlungseingänge!N3:N12))</f>
        <v/>
      </c>
    </row>
    <row r="36">
      <c r="A36" s="32" t="inlineStr">
        <is>
          <t>März</t>
        </is>
      </c>
      <c r="B36" s="45">
        <f>SUMPRODUCT((MONTH(Zahlungseingänge!E3:E12)=3)*(Zahlungseingänge!N3:N12))</f>
        <v/>
      </c>
    </row>
    <row r="37">
      <c r="A37" s="32" t="inlineStr">
        <is>
          <t>April</t>
        </is>
      </c>
      <c r="B37" s="45">
        <f>SUMPRODUCT((MONTH(Zahlungseingänge!E3:E12)=4)*(Zahlungseingänge!N3:N12))</f>
        <v/>
      </c>
    </row>
    <row r="38">
      <c r="A38" s="32" t="inlineStr">
        <is>
          <t>Mai</t>
        </is>
      </c>
      <c r="B38" s="45">
        <f>SUMPRODUCT((MONTH(Zahlungseingänge!E3:E12)=5)*(Zahlungseingänge!N3:N12))</f>
        <v/>
      </c>
    </row>
    <row r="39">
      <c r="A39" s="32" t="inlineStr">
        <is>
          <t>Juni</t>
        </is>
      </c>
      <c r="B39" s="45">
        <f>SUMPRODUCT((MONTH(Zahlungseingänge!E3:E12)=6)*(Zahlungseingänge!N3:N12))</f>
        <v/>
      </c>
    </row>
    <row r="40">
      <c r="A40" s="32" t="inlineStr">
        <is>
          <t>Juli</t>
        </is>
      </c>
      <c r="B40" s="45">
        <f>SUMPRODUCT((MONTH(Zahlungseingänge!E3:E12)=7)*(Zahlungseingänge!N3:N12))</f>
        <v/>
      </c>
    </row>
  </sheetData>
  <mergeCells count="9">
    <mergeCell ref="A1:H1"/>
    <mergeCell ref="C3:D3"/>
    <mergeCell ref="C5:D5"/>
    <mergeCell ref="C7:D7"/>
    <mergeCell ref="C9:D9"/>
    <mergeCell ref="C11:D11"/>
    <mergeCell ref="C13:D13"/>
    <mergeCell ref="C15:D15"/>
    <mergeCell ref="C17:D1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10" customWidth="1" min="6" max="6"/>
    <col width="18" customWidth="1" min="7" max="7"/>
  </cols>
  <sheetData>
    <row r="1" ht="26" customHeight="1">
      <c r="A1" s="1" t="inlineStr">
        <is>
          <t>Anleitung: QR-Rechnung Zahlungseingänge Tracker</t>
        </is>
      </c>
    </row>
    <row r="2"/>
    <row r="3">
      <c r="A3" s="28" t="inlineStr">
        <is>
          <t>Zweck der Arbeitsmappe</t>
        </is>
      </c>
      <c r="F3" s="29" t="inlineStr">
        <is>
          <t>Kanton</t>
        </is>
      </c>
      <c r="G3" s="29" t="inlineStr">
        <is>
          <t>Bezeichnung</t>
        </is>
      </c>
    </row>
    <row r="4" ht="48" customHeight="1">
      <c r="A4" s="33" t="inlineStr">
        <is>
          <t>Diese Arbeitsmappe dient der Erfassung, Überwachung und Auswertung von Zahlungseingängen aus QR-Rechnungen in der Schweiz. Sie unterstützt die Abstimmung offener Rechnungen, die Kontrolle der Fälligkeiten sowie Auswertungen nach Kunde, Kanton und Zahlungsstatus.</t>
        </is>
      </c>
      <c r="F4" s="30" t="inlineStr">
        <is>
          <t>ZH</t>
        </is>
      </c>
      <c r="G4" s="32" t="inlineStr">
        <is>
          <t>Zürich</t>
        </is>
      </c>
    </row>
    <row r="5">
      <c r="F5" s="30" t="inlineStr">
        <is>
          <t>BE</t>
        </is>
      </c>
      <c r="G5" s="32" t="inlineStr">
        <is>
          <t>Bern</t>
        </is>
      </c>
    </row>
    <row r="6">
      <c r="A6" s="28" t="inlineStr">
        <is>
          <t>Pflichtfelder</t>
        </is>
      </c>
      <c r="F6" s="30" t="inlineStr">
        <is>
          <t>GE</t>
        </is>
      </c>
      <c r="G6" s="32" t="inlineStr">
        <is>
          <t>Genf</t>
        </is>
      </c>
    </row>
    <row r="7" ht="48" customHeight="1">
      <c r="A7" s="33" t="inlineStr">
        <is>
          <t>Rechnungsnummer, QR-Referenz, Rechnungsdatum, Fälligkeitsdatum, Kunde, Ort, Kanton, UID-Nummer, Betrag exkl. MWST, MWST-Satz, Zahlungseingang und Bankkonto sind Pflichtfelder. Das Zahlungsdatum wird erst beim Zahlungseingang erfasst. MWST-Betrag, Rechnungsbetrag, Differenz, Zahlungsstatus und Zahlungsverzug werden automatisch per Formel berechnet.</t>
        </is>
      </c>
      <c r="F7" s="30" t="inlineStr">
        <is>
          <t>BS</t>
        </is>
      </c>
      <c r="G7" s="32" t="inlineStr">
        <is>
          <t>Basel-Stadt</t>
        </is>
      </c>
    </row>
    <row r="8">
      <c r="F8" s="30" t="inlineStr">
        <is>
          <t>VD</t>
        </is>
      </c>
      <c r="G8" s="32" t="inlineStr">
        <is>
          <t>Waadt</t>
        </is>
      </c>
    </row>
    <row r="9">
      <c r="A9" s="28" t="inlineStr">
        <is>
          <t>Vorgehen beim Erfassen</t>
        </is>
      </c>
      <c r="F9" s="30" t="inlineStr">
        <is>
          <t>LU</t>
        </is>
      </c>
      <c r="G9" s="32" t="inlineStr">
        <is>
          <t>Luzern</t>
        </is>
      </c>
    </row>
    <row r="10" ht="48" customHeight="1">
      <c r="A10" s="33" t="inlineStr">
        <is>
          <t>Neue QR-Rechnungen können manuell in eine neue Zeile des Blatts Zahlungseingänge eingetragen oder aus dem Camt-Auszug respektive der QR-Iban-Einzahlungsdatei importiert werden. Gelbe Felder sind Eingabefelder, alle übrigen Felder enthalten Formeln und sollen nicht überschrieben werden.</t>
        </is>
      </c>
      <c r="F10" s="30" t="inlineStr">
        <is>
          <t>SG</t>
        </is>
      </c>
      <c r="G10" s="32" t="inlineStr">
        <is>
          <t>St. Gallen</t>
        </is>
      </c>
    </row>
    <row r="11">
      <c r="F11" s="30" t="inlineStr">
        <is>
          <t>TI</t>
        </is>
      </c>
      <c r="G11" s="32" t="inlineStr">
        <is>
          <t>Tessin</t>
        </is>
      </c>
    </row>
    <row r="12">
      <c r="A12" s="28" t="inlineStr">
        <is>
          <t>Definition Zahlungsstatus</t>
        </is>
      </c>
    </row>
    <row r="13" ht="48" customHeight="1">
      <c r="A13" s="33" t="inlineStr">
        <is>
          <t>Bezahlt: Zahlungseingang entspricht dem Rechnungsbetrag. Teilzahlung: Es ist weniger als der Rechnungsbetrag eingegangen. Offen: Es ist noch kein Zahlungseingang verbucht. Überzahlung: Es ist mehr als der Rechnungsbetrag eingegangen (Differenz positiv).</t>
        </is>
      </c>
    </row>
    <row r="14"/>
    <row r="15">
      <c r="A15" s="28" t="inlineStr">
        <is>
          <t>Hinweis QR-Rechnung</t>
        </is>
      </c>
    </row>
    <row r="16" ht="48" customHeight="1">
      <c r="A16" s="33" t="inlineStr">
        <is>
          <t>Die Schweizer QR-Rechnung enthält einen QR-Zahlteil mit QR-Referenz (QRR, 27-stellig) oder Creditor Reference (SCOR). Die QR-Referenz ermöglicht den automatischen Abgleich der Zahlungseingänge mit den offenen Rechnungen. Die Beispielreferenzen in dieser Mappe sind fiktiv.</t>
        </is>
      </c>
    </row>
    <row r="17"/>
    <row r="18">
      <c r="A18" s="28" t="inlineStr">
        <is>
          <t>Mehrwertsteuer</t>
        </is>
      </c>
    </row>
    <row r="19" ht="48" customHeight="1">
      <c r="A19" s="33" t="inlineStr">
        <is>
          <t>MWST-Normalsatz Schweiz: 8.1%. Reduzierte Sätze: 2.6% (Beherbergung 3.8%). Den passenden Satz in der Spalte MWST-Satz als Dezimalzahl erfassen (z. B. 0.081).</t>
        </is>
      </c>
    </row>
    <row r="20"/>
    <row r="21">
      <c r="A21" s="28" t="inlineStr">
        <is>
          <t>Abstimmung</t>
        </is>
      </c>
    </row>
    <row r="22" ht="48" customHeight="1">
      <c r="A22" s="33" t="inlineStr">
        <is>
          <t>Die Mappe soll regelmässig mit dem Bankkonto (QR-Iban), der Finanzbuchhaltung und der MWST-Abrechnung abgestimmt werden. Differenzen und Skonti sind in der Spalte Bemerkung zu dokumentieren.</t>
        </is>
      </c>
    </row>
    <row r="23"/>
    <row r="24">
      <c r="A24" s="28" t="inlineStr">
        <is>
          <t>Beispieldaten</t>
        </is>
      </c>
    </row>
    <row r="25" ht="48" customHeight="1">
      <c r="A25" s="33" t="inlineStr">
        <is>
          <t>Alle Beispieldaten (Kunden, UID-Nummern, QR-Referenzen, Beträge) sind fiktiv und müssen vor produktivem Einsatz durch echte Daten ersetzt werden.</t>
        </is>
      </c>
    </row>
  </sheetData>
  <mergeCells count="9">
    <mergeCell ref="A1:G1"/>
    <mergeCell ref="A4:E4"/>
    <mergeCell ref="A7:E7"/>
    <mergeCell ref="A10:E10"/>
    <mergeCell ref="A13:E13"/>
    <mergeCell ref="A16:E16"/>
    <mergeCell ref="A19:E19"/>
    <mergeCell ref="A22:E22"/>
    <mergeCell ref="A25:E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2026-07-30T13:18:49Z</dcterms:created>
  <dcterms:modified xmlns:dcterms="http://purl.org/dc/terms/" xmlns:xsi="http://www.w3.org/2001/XMLSchema-instance" xsi:type="dcterms:W3CDTF">2026-07-30T13:18:49Z</dcterms:modified>
</cp:coreProperties>
</file>