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msaetze_2026" sheetId="1" state="visible" r:id="rId1"/>
    <sheet xmlns:r="http://schemas.openxmlformats.org/officeDocument/2006/relationships" name="ESTV_Abrechnung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Anleitu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0.0%"/>
    <numFmt numFmtId="166" formatCode="_-&quot;CHF&quot;* #'##0.00_-;-&quot;CHF&quot;* #'##0.00_-;_-&quot;CHF&quot;* &quot;-&quot;??_-;_-@_-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sz val="10"/>
    </font>
    <font>
      <name val="Calibri"/>
      <b val="1"/>
      <color rgb="00FFFFFF"/>
      <sz val="15"/>
    </font>
    <font>
      <name val="Calibri"/>
      <i val="1"/>
      <color rgb="00C8102E"/>
      <sz val="10"/>
    </font>
    <font>
      <name val="Calibri"/>
      <b val="1"/>
      <color rgb="0016A34A"/>
      <sz val="12"/>
    </font>
    <font>
      <name val="Calibri"/>
      <b val="1"/>
      <color rgb="00DC2626"/>
      <sz val="12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C8102E"/>
      </patternFill>
    </fill>
    <fill>
      <patternFill patternType="solid">
        <fgColor rgb="00F8FAFC"/>
      </patternFill>
    </fill>
    <fill>
      <patternFill patternType="solid">
        <fgColor rgb="00334155"/>
      </patternFill>
    </fill>
    <fill>
      <patternFill patternType="solid">
        <fgColor rgb="00F0FDF4"/>
      </patternFill>
    </fill>
    <fill>
      <patternFill patternType="solid">
        <fgColor rgb="00FEF2F2"/>
      </patternFill>
    </fill>
    <fill>
      <patternFill patternType="solid">
        <fgColor rgb="00FFFFFF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165" fontId="3" fillId="0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right" vertical="center"/>
    </xf>
    <xf numFmtId="9" fontId="3" fillId="3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/>
    </xf>
    <xf numFmtId="165" fontId="4" fillId="2" borderId="1" applyAlignment="1" pivotButton="0" quotePrefix="0" xfId="0">
      <alignment horizontal="center" vertical="center"/>
    </xf>
    <xf numFmtId="166" fontId="4" fillId="2" borderId="1" applyAlignment="1" pivotButton="0" quotePrefix="0" xfId="0">
      <alignment horizontal="right" vertical="center"/>
    </xf>
    <xf numFmtId="0" fontId="5" fillId="0" borderId="1" pivotButton="0" quotePrefix="0" xfId="0"/>
    <xf numFmtId="0" fontId="5" fillId="0" borderId="1" applyAlignment="1" pivotButton="0" quotePrefix="0" xfId="0">
      <alignment horizontal="center" vertical="center"/>
    </xf>
    <xf numFmtId="0" fontId="6" fillId="2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4" fillId="4" borderId="1" applyAlignment="1" pivotButton="0" quotePrefix="0" xfId="0">
      <alignment horizontal="left" vertical="center"/>
    </xf>
    <xf numFmtId="0" fontId="3" fillId="0" borderId="1" pivotButton="0" quotePrefix="0" xfId="0"/>
    <xf numFmtId="164" fontId="3" fillId="3" borderId="1" pivotButton="0" quotePrefix="0" xfId="0"/>
    <xf numFmtId="0" fontId="5" fillId="5" borderId="1" applyAlignment="1" pivotButton="0" quotePrefix="0" xfId="0">
      <alignment horizontal="left" vertical="center"/>
    </xf>
    <xf numFmtId="166" fontId="5" fillId="5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left" vertical="center"/>
    </xf>
    <xf numFmtId="166" fontId="5" fillId="0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center" vertical="center"/>
    </xf>
    <xf numFmtId="166" fontId="8" fillId="7" borderId="1" applyAlignment="1" pivotButton="0" quotePrefix="0" xfId="0">
      <alignment horizontal="center" vertical="center"/>
    </xf>
    <xf numFmtId="166" fontId="9" fillId="8" borderId="1" applyAlignment="1" pivotButton="0" quotePrefix="0" xfId="0">
      <alignment horizontal="center" vertical="center"/>
    </xf>
    <xf numFmtId="165" fontId="8" fillId="7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6" fontId="3" fillId="5" borderId="1" applyAlignment="1" pivotButton="0" quotePrefix="0" xfId="0">
      <alignment horizontal="right" vertical="center"/>
    </xf>
    <xf numFmtId="0" fontId="3" fillId="9" borderId="1" applyAlignment="1" pivotButton="0" quotePrefix="0" xfId="0">
      <alignment horizontal="left" vertical="center"/>
    </xf>
    <xf numFmtId="166" fontId="3" fillId="9" borderId="1" applyAlignment="1" pivotButton="0" quotePrefix="0" xfId="0">
      <alignment horizontal="right" vertical="center"/>
    </xf>
    <xf numFmtId="0" fontId="0" fillId="9" borderId="1" pivotButton="0" quotePrefix="0" xfId="0"/>
    <xf numFmtId="0" fontId="3" fillId="9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color rgb="00DC2626"/>
        <sz val="10"/>
      </font>
      <fill>
        <patternFill patternType="solid">
          <fgColor rgb="00FEE2E2"/>
        </patternFill>
      </fill>
    </dxf>
    <dxf>
      <font>
        <name val="Calibri"/>
        <color rgb="0016A34A"/>
        <sz val="10"/>
      </font>
      <fill>
        <patternFill patternType="solid">
          <fgColor rgb="00D1FA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Umsatz nach MWST-Satz (CHF)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'Dashboard'!B8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'Dashboard'!$A$9:$A$11</f>
            </numRef>
          </cat>
          <val>
            <numRef>
              <f>'Dashboard'!$B$9:$B$11</f>
            </numRef>
          </val>
        </ser>
        <ser>
          <idx val="1"/>
          <order val="1"/>
          <tx>
            <strRef>
              <f>'Dashboard'!C8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'Dashboard'!$A$9:$A$11</f>
            </numRef>
          </cat>
          <val>
            <numRef>
              <f>'Dashboard'!$C$9:$C$11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MWST-Satz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Anteil MWST-Sätze am Gesamtumsatz</a:t>
            </a:r>
          </a:p>
        </rich>
      </tx>
    </title>
    <plotArea>
      <pieChart>
        <varyColors val="1"/>
        <ser>
          <idx val="0"/>
          <order val="0"/>
          <tx>
            <strRef>
              <f>'Dashboard'!B8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'Dashboard'!$A$9:$A$11</f>
            </numRef>
          </cat>
          <val>
            <numRef>
              <f>'Dashboard'!$B$9:$B$11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Monatsverlauf Q1 2026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'Dashboard'!B33</f>
            </strRef>
          </tx>
          <spPr>
            <a:ln xmlns:a="http://schemas.openxmlformats.org/drawingml/2006/main" w="20000">
              <a:solidFill>
                <a:srgbClr val="1E293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'Dashboard'!$A$34:$A$36</f>
            </numRef>
          </cat>
          <val>
            <numRef>
              <f>'Dashboard'!$B$34:$B$36</f>
            </numRef>
          </val>
        </ser>
        <ser>
          <idx val="1"/>
          <order val="1"/>
          <tx>
            <strRef>
              <f>'Dashboard'!C33</f>
            </strRef>
          </tx>
          <spPr>
            <a:ln xmlns:a="http://schemas.openxmlformats.org/drawingml/2006/main" w="20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'Dashboard'!$A$34:$A$36</f>
            </numRef>
          </cat>
          <val>
            <numRef>
              <f>'Dashboard'!$C$34:$C$36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11</row>
      <rowOff>0</rowOff>
    </from>
    <ext cx="50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11</row>
      <rowOff>0</rowOff>
    </from>
    <ext cx="46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37</row>
      <rowOff>0</rowOff>
    </from>
    <ext cx="720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22" customWidth="1" min="3" max="3"/>
    <col width="14" customWidth="1" min="4" max="4"/>
    <col width="9" customWidth="1" min="5" max="5"/>
    <col width="22" customWidth="1" min="6" max="6"/>
    <col width="22" customWidth="1" min="7" max="7"/>
    <col width="11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20" customWidth="1" min="15" max="15"/>
  </cols>
  <sheetData>
    <row r="1" ht="28" customHeight="1">
      <c r="A1" s="1" t="inlineStr">
        <is>
          <t>MWST-Erfassung Umsätze und Vorsteuern 2026</t>
        </is>
      </c>
      <c r="B1" s="38" t="n"/>
      <c r="C1" s="38" t="n"/>
      <c r="D1" s="38" t="n"/>
      <c r="E1" s="38" t="n"/>
      <c r="F1" s="38" t="n"/>
      <c r="G1" s="38" t="n"/>
      <c r="H1" s="38" t="n"/>
      <c r="I1" s="38" t="n"/>
      <c r="J1" s="38" t="n"/>
      <c r="K1" s="38" t="n"/>
      <c r="L1" s="38" t="n"/>
      <c r="M1" s="38" t="n"/>
      <c r="N1" s="38" t="n"/>
      <c r="O1" s="39" t="n"/>
    </row>
    <row r="2" ht="22" customHeight="1">
      <c r="A2" s="2" t="inlineStr">
        <is>
          <t>Belegdatum</t>
        </is>
      </c>
      <c r="B2" s="2" t="inlineStr">
        <is>
          <t>Beleg-Nr.</t>
        </is>
      </c>
      <c r="C2" s="2" t="inlineStr">
        <is>
          <t>Kunde/Lieferant</t>
        </is>
      </c>
      <c r="D2" s="2" t="inlineStr">
        <is>
          <t>Ort</t>
        </is>
      </c>
      <c r="E2" s="2" t="inlineStr">
        <is>
          <t>Kanton</t>
        </is>
      </c>
      <c r="F2" s="2" t="inlineStr">
        <is>
          <t>UID-Nummer</t>
        </is>
      </c>
      <c r="G2" s="2" t="inlineStr">
        <is>
          <t>Leistungstyp</t>
        </is>
      </c>
      <c r="H2" s="2" t="inlineStr">
        <is>
          <t>MWST-Satz</t>
        </is>
      </c>
      <c r="I2" s="2" t="inlineStr">
        <is>
          <t>Netto CHF</t>
        </is>
      </c>
      <c r="J2" s="2" t="inlineStr">
        <is>
          <t>MWST CHF</t>
        </is>
      </c>
      <c r="K2" s="2" t="inlineStr">
        <is>
          <t>Brutto CHF</t>
        </is>
      </c>
      <c r="L2" s="2" t="inlineStr">
        <is>
          <t>Abzugsfähig %</t>
        </is>
      </c>
      <c r="M2" s="2" t="inlineStr">
        <is>
          <t>Vorsteuer CHF</t>
        </is>
      </c>
      <c r="N2" s="2" t="inlineStr">
        <is>
          <t>MWST-pflichtig?</t>
        </is>
      </c>
      <c r="O2" s="2" t="inlineStr">
        <is>
          <t>Bemerkung</t>
        </is>
      </c>
    </row>
    <row r="3" ht="18" customHeight="1">
      <c r="A3" s="3" t="inlineStr">
        <is>
          <t>05.01.2026</t>
        </is>
      </c>
      <c r="B3" s="4" t="inlineStr">
        <is>
          <t>RG-2026-001</t>
        </is>
      </c>
      <c r="C3" s="4" t="inlineStr">
        <is>
          <t>Andrea Bachmann AG</t>
        </is>
      </c>
      <c r="D3" s="4" t="inlineStr">
        <is>
          <t>Zürich</t>
        </is>
      </c>
      <c r="E3" s="4" t="inlineStr">
        <is>
          <t>ZH</t>
        </is>
      </c>
      <c r="F3" s="4" t="inlineStr">
        <is>
          <t>CHE-123.456.789</t>
        </is>
      </c>
      <c r="G3" s="4" t="inlineStr">
        <is>
          <t>Beratungsleistung</t>
        </is>
      </c>
      <c r="H3" s="5" t="n">
        <v>0.081</v>
      </c>
      <c r="I3" s="6" t="n">
        <v>4500</v>
      </c>
      <c r="J3" s="7">
        <f>I3*H3</f>
        <v/>
      </c>
      <c r="K3" s="7">
        <f>I3+J3</f>
        <v/>
      </c>
      <c r="L3" s="8" t="n">
        <v>1</v>
      </c>
      <c r="M3" s="7">
        <f>I3*L3*H3</f>
        <v/>
      </c>
      <c r="N3" s="9">
        <f>IF(I3&gt;0,"Ja","Nein")</f>
        <v/>
      </c>
      <c r="O3" s="4" t="inlineStr"/>
    </row>
    <row r="4" ht="18" customHeight="1">
      <c r="A4" s="3" t="inlineStr">
        <is>
          <t>12.01.2026</t>
        </is>
      </c>
      <c r="B4" s="4" t="inlineStr">
        <is>
          <t>RG-2026-002</t>
        </is>
      </c>
      <c r="C4" s="4" t="inlineStr">
        <is>
          <t>Markus Steiner GmbH</t>
        </is>
      </c>
      <c r="D4" s="4" t="inlineStr">
        <is>
          <t>Bern</t>
        </is>
      </c>
      <c r="E4" s="4" t="inlineStr">
        <is>
          <t>BE</t>
        </is>
      </c>
      <c r="F4" s="4" t="inlineStr">
        <is>
          <t>CHE-234.567.890</t>
        </is>
      </c>
      <c r="G4" s="4" t="inlineStr">
        <is>
          <t>Software-Lizenz</t>
        </is>
      </c>
      <c r="H4" s="5" t="n">
        <v>0.081</v>
      </c>
      <c r="I4" s="6" t="n">
        <v>8560.4</v>
      </c>
      <c r="J4" s="7">
        <f>I4*H4</f>
        <v/>
      </c>
      <c r="K4" s="7">
        <f>I4+J4</f>
        <v/>
      </c>
      <c r="L4" s="8" t="n">
        <v>1</v>
      </c>
      <c r="M4" s="7">
        <f>I4*L4*H4</f>
        <v/>
      </c>
      <c r="N4" s="9">
        <f>IF(I4&gt;0,"Ja","Nein")</f>
        <v/>
      </c>
      <c r="O4" s="4" t="inlineStr"/>
    </row>
    <row r="5" ht="18" customHeight="1">
      <c r="A5" s="3" t="inlineStr">
        <is>
          <t>20.01.2026</t>
        </is>
      </c>
      <c r="B5" s="4" t="inlineStr">
        <is>
          <t>RG-2026-003</t>
        </is>
      </c>
      <c r="C5" s="4" t="inlineStr">
        <is>
          <t>Sandra Müller</t>
        </is>
      </c>
      <c r="D5" s="4" t="inlineStr">
        <is>
          <t>Basel</t>
        </is>
      </c>
      <c r="E5" s="4" t="inlineStr">
        <is>
          <t>BS</t>
        </is>
      </c>
      <c r="F5" s="4" t="inlineStr">
        <is>
          <t>CHE-345.678.901</t>
        </is>
      </c>
      <c r="G5" s="4" t="inlineStr">
        <is>
          <t>Handelswaren</t>
        </is>
      </c>
      <c r="H5" s="5" t="n">
        <v>0.081</v>
      </c>
      <c r="I5" s="6" t="n">
        <v>3180.75</v>
      </c>
      <c r="J5" s="7">
        <f>I5*H5</f>
        <v/>
      </c>
      <c r="K5" s="7">
        <f>I5+J5</f>
        <v/>
      </c>
      <c r="L5" s="8" t="n">
        <v>1</v>
      </c>
      <c r="M5" s="7">
        <f>I5*L5*H5</f>
        <v/>
      </c>
      <c r="N5" s="9">
        <f>IF(I5&gt;0,"Ja","Nein")</f>
        <v/>
      </c>
      <c r="O5" s="4" t="inlineStr"/>
    </row>
    <row r="6" ht="18" customHeight="1">
      <c r="A6" s="3" t="inlineStr">
        <is>
          <t>03.02.2026</t>
        </is>
      </c>
      <c r="B6" s="4" t="inlineStr">
        <is>
          <t>RG-2026-004</t>
        </is>
      </c>
      <c r="C6" s="4" t="inlineStr">
        <is>
          <t>Thomas Keller AG</t>
        </is>
      </c>
      <c r="D6" s="4" t="inlineStr">
        <is>
          <t>Lausanne</t>
        </is>
      </c>
      <c r="E6" s="4" t="inlineStr">
        <is>
          <t>VD</t>
        </is>
      </c>
      <c r="F6" s="4" t="inlineStr">
        <is>
          <t>CHE-456.789.012</t>
        </is>
      </c>
      <c r="G6" s="4" t="inlineStr">
        <is>
          <t>Lebensmittel</t>
        </is>
      </c>
      <c r="H6" s="5" t="n">
        <v>0.026</v>
      </c>
      <c r="I6" s="6" t="n">
        <v>1245</v>
      </c>
      <c r="J6" s="7">
        <f>I6*H6</f>
        <v/>
      </c>
      <c r="K6" s="7">
        <f>I6+J6</f>
        <v/>
      </c>
      <c r="L6" s="8" t="n">
        <v>1</v>
      </c>
      <c r="M6" s="7">
        <f>I6*L6*H6</f>
        <v/>
      </c>
      <c r="N6" s="9">
        <f>IF(I6&gt;0,"Ja","Nein")</f>
        <v/>
      </c>
      <c r="O6" s="4" t="inlineStr"/>
    </row>
    <row r="7" ht="18" customHeight="1">
      <c r="A7" s="3" t="inlineStr">
        <is>
          <t>14.02.2026</t>
        </is>
      </c>
      <c r="B7" s="4" t="inlineStr">
        <is>
          <t>RG-2026-005</t>
        </is>
      </c>
      <c r="C7" s="4" t="inlineStr">
        <is>
          <t>Reto Zimmermann</t>
        </is>
      </c>
      <c r="D7" s="4" t="inlineStr">
        <is>
          <t>Genf</t>
        </is>
      </c>
      <c r="E7" s="4" t="inlineStr">
        <is>
          <t>GE</t>
        </is>
      </c>
      <c r="F7" s="4" t="inlineStr">
        <is>
          <t>CHE-567.890.123</t>
        </is>
      </c>
      <c r="G7" s="4" t="inlineStr">
        <is>
          <t>Dienstleistung</t>
        </is>
      </c>
      <c r="H7" s="5" t="n">
        <v>0.081</v>
      </c>
      <c r="I7" s="6" t="n">
        <v>6200</v>
      </c>
      <c r="J7" s="7">
        <f>I7*H7</f>
        <v/>
      </c>
      <c r="K7" s="7">
        <f>I7+J7</f>
        <v/>
      </c>
      <c r="L7" s="8" t="n">
        <v>1</v>
      </c>
      <c r="M7" s="7">
        <f>I7*L7*H7</f>
        <v/>
      </c>
      <c r="N7" s="9">
        <f>IF(I7&gt;0,"Ja","Nein")</f>
        <v/>
      </c>
      <c r="O7" s="4" t="inlineStr"/>
    </row>
    <row r="8" ht="18" customHeight="1">
      <c r="A8" s="3" t="inlineStr">
        <is>
          <t>21.02.2026</t>
        </is>
      </c>
      <c r="B8" s="4" t="inlineStr">
        <is>
          <t>RG-2026-006</t>
        </is>
      </c>
      <c r="C8" s="4" t="inlineStr">
        <is>
          <t>Nicole Schneider GmbH</t>
        </is>
      </c>
      <c r="D8" s="4" t="inlineStr">
        <is>
          <t>Luzern</t>
        </is>
      </c>
      <c r="E8" s="4" t="inlineStr">
        <is>
          <t>LU</t>
        </is>
      </c>
      <c r="F8" s="4" t="inlineStr">
        <is>
          <t>CHE-678.901.234</t>
        </is>
      </c>
      <c r="G8" s="4" t="inlineStr">
        <is>
          <t>Beherbergung</t>
        </is>
      </c>
      <c r="H8" s="5" t="n">
        <v>0.038</v>
      </c>
      <c r="I8" s="6" t="n">
        <v>2890.5</v>
      </c>
      <c r="J8" s="7">
        <f>I8*H8</f>
        <v/>
      </c>
      <c r="K8" s="7">
        <f>I8+J8</f>
        <v/>
      </c>
      <c r="L8" s="8" t="n">
        <v>1</v>
      </c>
      <c r="M8" s="7">
        <f>I8*L8*H8</f>
        <v/>
      </c>
      <c r="N8" s="9">
        <f>IF(I8&gt;0,"Ja","Nein")</f>
        <v/>
      </c>
      <c r="O8" s="4" t="inlineStr"/>
    </row>
    <row r="9" ht="18" customHeight="1">
      <c r="A9" s="3" t="inlineStr">
        <is>
          <t>05.03.2026</t>
        </is>
      </c>
      <c r="B9" s="4" t="inlineStr">
        <is>
          <t>RG-2026-007</t>
        </is>
      </c>
      <c r="C9" s="4" t="inlineStr">
        <is>
          <t>Stefan Brunner</t>
        </is>
      </c>
      <c r="D9" s="4" t="inlineStr">
        <is>
          <t>Winterthur</t>
        </is>
      </c>
      <c r="E9" s="4" t="inlineStr">
        <is>
          <t>ZH</t>
        </is>
      </c>
      <c r="F9" s="4" t="inlineStr">
        <is>
          <t>CHE-789.012.345</t>
        </is>
      </c>
      <c r="G9" s="4" t="inlineStr">
        <is>
          <t>Spesen/Reise</t>
        </is>
      </c>
      <c r="H9" s="5" t="n">
        <v>0.081</v>
      </c>
      <c r="I9" s="6" t="n">
        <v>1870.2</v>
      </c>
      <c r="J9" s="7">
        <f>I9*H9</f>
        <v/>
      </c>
      <c r="K9" s="7">
        <f>I9+J9</f>
        <v/>
      </c>
      <c r="L9" s="8" t="n">
        <v>1</v>
      </c>
      <c r="M9" s="7">
        <f>I9*L9*H9</f>
        <v/>
      </c>
      <c r="N9" s="9">
        <f>IF(I9&gt;0,"Ja","Nein")</f>
        <v/>
      </c>
      <c r="O9" s="4" t="inlineStr"/>
    </row>
    <row r="10" ht="18" customHeight="1">
      <c r="A10" s="3" t="inlineStr">
        <is>
          <t>13.03.2026</t>
        </is>
      </c>
      <c r="B10" s="4" t="inlineStr">
        <is>
          <t>RG-2026-008</t>
        </is>
      </c>
      <c r="C10" s="4" t="inlineStr">
        <is>
          <t>Claudia Huber AG</t>
        </is>
      </c>
      <c r="D10" s="4" t="inlineStr">
        <is>
          <t>St. Gallen</t>
        </is>
      </c>
      <c r="E10" s="4" t="inlineStr">
        <is>
          <t>SG</t>
        </is>
      </c>
      <c r="F10" s="4" t="inlineStr">
        <is>
          <t>CHE-890.123.456</t>
        </is>
      </c>
      <c r="G10" s="4" t="inlineStr">
        <is>
          <t>IT-Dienstleistung</t>
        </is>
      </c>
      <c r="H10" s="5" t="n">
        <v>0.081</v>
      </c>
      <c r="I10" s="6" t="n">
        <v>9340</v>
      </c>
      <c r="J10" s="7">
        <f>I10*H10</f>
        <v/>
      </c>
      <c r="K10" s="7">
        <f>I10+J10</f>
        <v/>
      </c>
      <c r="L10" s="8" t="n">
        <v>1</v>
      </c>
      <c r="M10" s="7">
        <f>I10*L10*H10</f>
        <v/>
      </c>
      <c r="N10" s="9">
        <f>IF(I10&gt;0,"Ja","Nein")</f>
        <v/>
      </c>
      <c r="O10" s="4" t="inlineStr"/>
    </row>
    <row r="11" ht="18" customHeight="1">
      <c r="A11" s="3" t="inlineStr">
        <is>
          <t>22.03.2026</t>
        </is>
      </c>
      <c r="B11" s="4" t="inlineStr">
        <is>
          <t>RG-2026-009</t>
        </is>
      </c>
      <c r="C11" s="4" t="inlineStr">
        <is>
          <t>Daniela Frei</t>
        </is>
      </c>
      <c r="D11" s="4" t="inlineStr">
        <is>
          <t>Lugano</t>
        </is>
      </c>
      <c r="E11" s="4" t="inlineStr">
        <is>
          <t>TI</t>
        </is>
      </c>
      <c r="F11" s="4" t="inlineStr">
        <is>
          <t>CHE-901.234.567</t>
        </is>
      </c>
      <c r="G11" s="4" t="inlineStr">
        <is>
          <t>Druckerzeugnisse</t>
        </is>
      </c>
      <c r="H11" s="5" t="n">
        <v>0.026</v>
      </c>
      <c r="I11" s="6" t="n">
        <v>780</v>
      </c>
      <c r="J11" s="7">
        <f>I11*H11</f>
        <v/>
      </c>
      <c r="K11" s="7">
        <f>I11+J11</f>
        <v/>
      </c>
      <c r="L11" s="8" t="n">
        <v>1</v>
      </c>
      <c r="M11" s="7">
        <f>I11*L11*H11</f>
        <v/>
      </c>
      <c r="N11" s="9">
        <f>IF(I11&gt;0,"Ja","Nein")</f>
        <v/>
      </c>
      <c r="O11" s="4" t="inlineStr"/>
    </row>
    <row r="12" ht="18" customHeight="1">
      <c r="A12" s="3" t="inlineStr">
        <is>
          <t>28.03.2026</t>
        </is>
      </c>
      <c r="B12" s="4" t="inlineStr">
        <is>
          <t>RG-2026-010</t>
        </is>
      </c>
      <c r="C12" s="4" t="inlineStr">
        <is>
          <t>Beat Gerber GmbH</t>
        </is>
      </c>
      <c r="D12" s="4" t="inlineStr">
        <is>
          <t>Bern</t>
        </is>
      </c>
      <c r="E12" s="4" t="inlineStr">
        <is>
          <t>BE</t>
        </is>
      </c>
      <c r="F12" s="4" t="inlineStr">
        <is>
          <t>CHE-112.233.445</t>
        </is>
      </c>
      <c r="G12" s="4" t="inlineStr">
        <is>
          <t>Beratungsleistung</t>
        </is>
      </c>
      <c r="H12" s="5" t="n">
        <v>0.081</v>
      </c>
      <c r="I12" s="6" t="n">
        <v>5125</v>
      </c>
      <c r="J12" s="7">
        <f>I12*H12</f>
        <v/>
      </c>
      <c r="K12" s="7">
        <f>I12+J12</f>
        <v/>
      </c>
      <c r="L12" s="8" t="n">
        <v>1</v>
      </c>
      <c r="M12" s="7">
        <f>I12*L12*H12</f>
        <v/>
      </c>
      <c r="N12" s="9">
        <f>IF(I12&gt;0,"Ja","Nein")</f>
        <v/>
      </c>
      <c r="O12" s="4" t="inlineStr"/>
    </row>
    <row r="13"/>
    <row r="14">
      <c r="A14" s="10" t="inlineStr">
        <is>
          <t>TOTAL / DURCHSCHNITT</t>
        </is>
      </c>
      <c r="B14" s="11" t="n"/>
      <c r="C14" s="11" t="n"/>
      <c r="D14" s="11" t="n"/>
      <c r="E14" s="11" t="n"/>
      <c r="F14" s="11" t="n"/>
      <c r="G14" s="11" t="n"/>
      <c r="H14" s="12">
        <f>AVERAGE(H3:H12)</f>
        <v/>
      </c>
      <c r="I14" s="13">
        <f>SUM(I3:I12)</f>
        <v/>
      </c>
      <c r="J14" s="13">
        <f>SUM(J3:J12)</f>
        <v/>
      </c>
      <c r="K14" s="13">
        <f>SUM(K3:K12)</f>
        <v/>
      </c>
      <c r="L14" s="11" t="n"/>
      <c r="M14" s="13">
        <f>SUM(M3:M12)</f>
        <v/>
      </c>
      <c r="N14" s="11" t="n"/>
      <c r="O14" s="11" t="n"/>
    </row>
    <row r="15">
      <c r="A15" s="14" t="inlineStr">
        <is>
          <t>Anzahl MWST-pflichtig:</t>
        </is>
      </c>
      <c r="B15" s="15">
        <f>COUNTIF(N3:N12,"Ja")</f>
        <v/>
      </c>
    </row>
  </sheetData>
  <mergeCells count="1">
    <mergeCell ref="A1:O1"/>
  </mergeCells>
  <dataValidations count="2">
    <dataValidation sqref="N3:N12" showErrorMessage="1" showInputMessage="1" allowBlank="1" type="list">
      <formula1>"Ja,Nein"</formula1>
    </dataValidation>
    <dataValidation sqref="H3:H12" showErrorMessage="1" showInputMessage="1" allowBlank="1" type="list">
      <formula1>"0.081,0.038,0.026,0"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selection activeCell="A1" sqref="A1"/>
    </sheetView>
  </sheetViews>
  <sheetFormatPr baseColWidth="8" defaultRowHeight="15"/>
  <cols>
    <col width="38" customWidth="1" min="1" max="1"/>
    <col width="22" customWidth="1" min="2" max="2"/>
    <col width="20" customWidth="1" min="3" max="3"/>
    <col width="28" customWidth="1" min="4" max="4"/>
  </cols>
  <sheetData>
    <row r="1" ht="32" customHeight="1">
      <c r="A1" s="16" t="inlineStr">
        <is>
          <t>MWST-Abrechnung ESTV – Schweiz 2026</t>
        </is>
      </c>
      <c r="B1" s="38" t="n"/>
      <c r="C1" s="38" t="n"/>
      <c r="D1" s="39" t="n"/>
    </row>
    <row r="2">
      <c r="A2" s="17" t="inlineStr">
        <is>
          <t>Eidgenössische Steuerverwaltung (ESTV) – Effektive Abrechnungsmethode</t>
        </is>
      </c>
      <c r="B2" s="38" t="n"/>
      <c r="C2" s="38" t="n"/>
      <c r="D2" s="39" t="n"/>
    </row>
    <row r="3">
      <c r="C3" s="18" t="n"/>
      <c r="D3" s="18" t="n"/>
    </row>
    <row r="4" ht="20" customHeight="1">
      <c r="A4" s="19" t="inlineStr">
        <is>
          <t>1. Abrechnungsperiode</t>
        </is>
      </c>
      <c r="B4" s="38" t="n"/>
      <c r="C4" s="38" t="n"/>
      <c r="D4" s="39" t="n"/>
    </row>
    <row r="5" ht="18" customHeight="1">
      <c r="A5" s="20" t="inlineStr">
        <is>
          <t>Periode von:</t>
        </is>
      </c>
      <c r="B5" s="21" t="inlineStr">
        <is>
          <t>01.01.2026</t>
        </is>
      </c>
      <c r="C5" s="20" t="inlineStr">
        <is>
          <t>Periode bis:</t>
        </is>
      </c>
      <c r="D5" s="21" t="inlineStr">
        <is>
          <t>31.03.2026</t>
        </is>
      </c>
    </row>
    <row r="6">
      <c r="C6" s="18" t="n"/>
      <c r="D6" s="18" t="n"/>
    </row>
    <row r="7" ht="20" customHeight="1">
      <c r="A7" s="19" t="inlineStr">
        <is>
          <t>2. Steuerbare Umsätze (Kennzahlen 200–230)</t>
        </is>
      </c>
      <c r="B7" s="38" t="n"/>
      <c r="C7" s="38" t="n"/>
      <c r="D7" s="39" t="n"/>
    </row>
    <row r="8" ht="18" customHeight="1">
      <c r="A8" s="4" t="inlineStr">
        <is>
          <t>Umsatz zu 8.1% (KZ 302)</t>
        </is>
      </c>
      <c r="B8" s="7">
        <f>SUMIF(Umsaetze_2026!H3:H12,0.081,Umsaetze_2026!I3:I12)</f>
        <v/>
      </c>
      <c r="C8" s="18" t="n"/>
      <c r="D8" s="18" t="n"/>
    </row>
    <row r="9" ht="18" customHeight="1">
      <c r="A9" s="4" t="inlineStr">
        <is>
          <t>Umsatz zu 3.8% (KZ 342)</t>
        </is>
      </c>
      <c r="B9" s="7">
        <f>SUMIF(Umsaetze_2026!H3:H12,0.038,Umsaetze_2026!I3:I12)</f>
        <v/>
      </c>
      <c r="C9" s="18" t="n"/>
      <c r="D9" s="18" t="n"/>
    </row>
    <row r="10" ht="18" customHeight="1">
      <c r="A10" s="4" t="inlineStr">
        <is>
          <t>Umsatz zu 2.6% (KZ 332)</t>
        </is>
      </c>
      <c r="B10" s="7">
        <f>SUMIF(Umsaetze_2026!H3:H12,0.026,Umsaetze_2026!I3:I12)</f>
        <v/>
      </c>
      <c r="C10" s="18" t="n"/>
      <c r="D10" s="18" t="n"/>
    </row>
    <row r="11" ht="18" customHeight="1">
      <c r="A11" s="22" t="inlineStr">
        <is>
          <t>Total steuerbarer Umsatz (KZ 200)</t>
        </is>
      </c>
      <c r="B11" s="23">
        <f>B8+B9+B10</f>
        <v/>
      </c>
      <c r="C11" s="18" t="n"/>
      <c r="D11" s="18" t="n"/>
    </row>
    <row r="12">
      <c r="C12" s="18" t="n"/>
      <c r="D12" s="18" t="n"/>
    </row>
    <row r="13" ht="20" customHeight="1">
      <c r="A13" s="19" t="inlineStr">
        <is>
          <t>3. Berechnete MWST (Kennzahlen 302, 332, 342)</t>
        </is>
      </c>
      <c r="B13" s="38" t="n"/>
      <c r="C13" s="38" t="n"/>
      <c r="D13" s="39" t="n"/>
    </row>
    <row r="14" ht="18" customHeight="1">
      <c r="A14" s="4" t="inlineStr">
        <is>
          <t>MWST geschuldet 8.1% (KZ 302)</t>
        </is>
      </c>
      <c r="B14" s="7">
        <f>B8*0.081</f>
        <v/>
      </c>
      <c r="C14" s="18" t="n"/>
      <c r="D14" s="18" t="n"/>
    </row>
    <row r="15" ht="18" customHeight="1">
      <c r="A15" s="4" t="inlineStr">
        <is>
          <t>MWST geschuldet 3.8% (KZ 342)</t>
        </is>
      </c>
      <c r="B15" s="7">
        <f>B9*0.038</f>
        <v/>
      </c>
      <c r="C15" s="18" t="n"/>
      <c r="D15" s="18" t="n"/>
    </row>
    <row r="16" ht="18" customHeight="1">
      <c r="A16" s="4" t="inlineStr">
        <is>
          <t>MWST geschuldet 2.6% (KZ 332)</t>
        </is>
      </c>
      <c r="B16" s="7">
        <f>B10*0.026</f>
        <v/>
      </c>
      <c r="C16" s="18" t="n"/>
      <c r="D16" s="18" t="n"/>
    </row>
    <row r="17" ht="18" customHeight="1">
      <c r="A17" s="22" t="inlineStr">
        <is>
          <t>Total geschuldete MWST (KZ 399)</t>
        </is>
      </c>
      <c r="B17" s="23">
        <f>B14+B15+B16</f>
        <v/>
      </c>
      <c r="C17" s="18" t="n"/>
      <c r="D17" s="18" t="n"/>
    </row>
    <row r="18">
      <c r="C18" s="18" t="n"/>
      <c r="D18" s="18" t="n"/>
    </row>
    <row r="19" ht="20" customHeight="1">
      <c r="A19" s="19" t="inlineStr">
        <is>
          <t>4. Vorsteuer und Korrekturen (Kennzahlen 400–479)</t>
        </is>
      </c>
      <c r="B19" s="38" t="n"/>
      <c r="C19" s="38" t="n"/>
      <c r="D19" s="39" t="n"/>
    </row>
    <row r="20" ht="18" customHeight="1">
      <c r="A20" s="24" t="inlineStr">
        <is>
          <t>Abziehbare Vorsteuer (KZ 400)</t>
        </is>
      </c>
      <c r="B20" s="6">
        <f>SUM(Umsaetze_2026!M3:M12)</f>
        <v/>
      </c>
      <c r="C20" s="18" t="n"/>
      <c r="D20" s="18" t="n"/>
    </row>
    <row r="21" ht="18" customHeight="1">
      <c r="A21" s="24" t="inlineStr">
        <is>
          <t>Korrekturen / Eigenverbrauch (KZ 415)</t>
        </is>
      </c>
      <c r="B21" s="6" t="n">
        <v>0</v>
      </c>
      <c r="C21" s="18" t="n"/>
      <c r="D21" s="18" t="n"/>
    </row>
    <row r="22">
      <c r="C22" s="18" t="n"/>
      <c r="D22" s="18" t="n"/>
    </row>
    <row r="23" ht="20" customHeight="1">
      <c r="A23" s="19" t="inlineStr">
        <is>
          <t>5. Netto-MWST / Guthaben</t>
        </is>
      </c>
      <c r="B23" s="38" t="n"/>
      <c r="C23" s="38" t="n"/>
      <c r="D23" s="39" t="n"/>
    </row>
    <row r="24" ht="18" customHeight="1">
      <c r="A24" s="25" t="inlineStr">
        <is>
          <t>Netto-MWST geschuldet / Guthaben (KZ 500)</t>
        </is>
      </c>
      <c r="B24" s="26">
        <f>B17-B20+B21</f>
        <v/>
      </c>
      <c r="C24" s="18" t="n"/>
      <c r="D24" s="18" t="n"/>
    </row>
    <row r="25" ht="18" customHeight="1">
      <c r="A25" s="14" t="inlineStr">
        <is>
          <t>Status:</t>
        </is>
      </c>
      <c r="B25" s="15">
        <f>IF(B24&gt;0,"Zahlung an ESTV","Guthaben / Vorsteuerüberschuss")</f>
        <v/>
      </c>
      <c r="C25" s="18" t="n"/>
      <c r="D25" s="18" t="n"/>
    </row>
    <row r="26" ht="18" customHeight="1">
      <c r="A26" s="4" t="inlineStr">
        <is>
          <t>MWST-Quote (MWST / Umsatz)</t>
        </is>
      </c>
      <c r="B26" s="27">
        <f>IFERROR(B17/B11,0)</f>
        <v/>
      </c>
      <c r="C26" s="18" t="n"/>
      <c r="D26" s="18" t="n"/>
    </row>
    <row r="27" ht="18" customHeight="1">
      <c r="A27" s="4" t="inlineStr">
        <is>
          <t>Vorsteuerquote (Vorsteuer / Umsatz)</t>
        </is>
      </c>
      <c r="B27" s="27">
        <f>IFERROR(B20/B11,0)</f>
        <v/>
      </c>
      <c r="C27" s="18" t="n"/>
      <c r="D27" s="18" t="n"/>
    </row>
    <row r="28" ht="18" customHeight="1">
      <c r="A28" s="20" t="inlineStr">
        <is>
          <t>Anzahl MWST-pflichtige Belege:</t>
        </is>
      </c>
      <c r="B28" s="9">
        <f>COUNTIF(Umsaetze_2026!N3:N12,"Ja")</f>
        <v/>
      </c>
      <c r="C28" s="18" t="n"/>
      <c r="D28" s="18" t="n"/>
    </row>
  </sheetData>
  <mergeCells count="7">
    <mergeCell ref="A1:D1"/>
    <mergeCell ref="A2:D2"/>
    <mergeCell ref="A4:D4"/>
    <mergeCell ref="A7:D7"/>
    <mergeCell ref="A13:D13"/>
    <mergeCell ref="A19:D19"/>
    <mergeCell ref="A23:D23"/>
  </mergeCells>
  <conditionalFormatting sqref="B25">
    <cfRule type="expression" priority="1" dxfId="0" stopIfTrue="1">
      <formula>B24&gt;0</formula>
    </cfRule>
    <cfRule type="expression" priority="2" dxfId="1" stopIfTrue="1">
      <formula>B24&lt;=0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28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 ht="32" customHeight="1">
      <c r="A1" s="16" t="inlineStr">
        <is>
          <t>MWST-Abrechnung 2026 – Dashboard</t>
        </is>
      </c>
      <c r="B1" s="38" t="n"/>
      <c r="C1" s="38" t="n"/>
      <c r="D1" s="38" t="n"/>
      <c r="E1" s="38" t="n"/>
      <c r="F1" s="39" t="n"/>
    </row>
    <row r="2">
      <c r="A2" s="17" t="inlineStr">
        <is>
          <t>Übersicht KPI | Q1 2026 | Alle Beträge in CHF</t>
        </is>
      </c>
      <c r="B2" s="38" t="n"/>
      <c r="C2" s="38" t="n"/>
      <c r="D2" s="38" t="n"/>
      <c r="E2" s="38" t="n"/>
      <c r="F2" s="39" t="n"/>
    </row>
    <row r="3"/>
    <row r="4" ht="20" customHeight="1">
      <c r="A4" s="28" t="inlineStr">
        <is>
          <t>Total Netto-Umsatz</t>
        </is>
      </c>
      <c r="B4" s="28" t="inlineStr">
        <is>
          <t>Total geschuldete MWST</t>
        </is>
      </c>
      <c r="C4" s="28" t="inlineStr">
        <is>
          <t>Total Vorsteuer</t>
        </is>
      </c>
      <c r="D4" s="28" t="inlineStr">
        <is>
          <t>Netto-MWST geschuldet</t>
        </is>
      </c>
      <c r="E4" s="28" t="inlineStr">
        <is>
          <t>Anteil Umsatz 8.1%</t>
        </is>
      </c>
      <c r="F4" s="28" t="inlineStr">
        <is>
          <t>Anteil Umsatz 2.6%+3.8%</t>
        </is>
      </c>
    </row>
    <row r="5" ht="26" customHeight="1">
      <c r="A5" s="29">
        <f>ESTV_Abrechnung!B11</f>
        <v/>
      </c>
      <c r="B5" s="30">
        <f>ESTV_Abrechnung!B17</f>
        <v/>
      </c>
      <c r="C5" s="29">
        <f>ESTV_Abrechnung!B20</f>
        <v/>
      </c>
      <c r="D5" s="30">
        <f>ESTV_Abrechnung!B24</f>
        <v/>
      </c>
      <c r="E5" s="31">
        <f>IFERROR(ESTV_Abrechnung!B8/ESTV_Abrechnung!B11,0)</f>
        <v/>
      </c>
      <c r="F5" s="31">
        <f>IFERROR((ESTV_Abrechnung!B9+ESTV_Abrechnung!B10)/ESTV_Abrechnung!B11,0)</f>
        <v/>
      </c>
    </row>
    <row r="6"/>
    <row r="7" ht="20" customHeight="1">
      <c r="A7" s="19" t="inlineStr">
        <is>
          <t>Umsatz nach MWST-Satz</t>
        </is>
      </c>
      <c r="B7" s="38" t="n"/>
      <c r="C7" s="38" t="n"/>
      <c r="D7" s="38" t="n"/>
      <c r="E7" s="38" t="n"/>
      <c r="F7" s="39" t="n"/>
    </row>
    <row r="8">
      <c r="A8" s="2" t="inlineStr">
        <is>
          <t>MWST-Satz</t>
        </is>
      </c>
      <c r="B8" s="2" t="inlineStr">
        <is>
          <t>Umsatz CHF</t>
        </is>
      </c>
      <c r="C8" s="2" t="inlineStr">
        <is>
          <t>MWST CHF</t>
        </is>
      </c>
    </row>
    <row r="9">
      <c r="A9" s="32" t="inlineStr">
        <is>
          <t>8.1%</t>
        </is>
      </c>
      <c r="B9" s="33">
        <f>ESTV_Abrechnung!B8</f>
        <v/>
      </c>
      <c r="C9" s="33">
        <f>ESTV_Abrechnung!B14</f>
        <v/>
      </c>
    </row>
    <row r="10">
      <c r="A10" s="34" t="inlineStr">
        <is>
          <t>3.8%</t>
        </is>
      </c>
      <c r="B10" s="35">
        <f>ESTV_Abrechnung!B9</f>
        <v/>
      </c>
      <c r="C10" s="35">
        <f>ESTV_Abrechnung!B15</f>
        <v/>
      </c>
    </row>
    <row r="11">
      <c r="A11" s="32" t="inlineStr">
        <is>
          <t>2.6%</t>
        </is>
      </c>
      <c r="B11" s="33">
        <f>ESTV_Abrechnung!B10</f>
        <v/>
      </c>
      <c r="C11" s="33">
        <f>ESTV_Abrechnung!B16</f>
        <v/>
      </c>
    </row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 ht="20" customHeight="1">
      <c r="A32" s="19" t="inlineStr">
        <is>
          <t>Monatsverlauf Netto-Umsatz und Vorsteuer 2026 (Q1)</t>
        </is>
      </c>
      <c r="B32" s="38" t="n"/>
      <c r="C32" s="38" t="n"/>
      <c r="D32" s="38" t="n"/>
      <c r="E32" s="38" t="n"/>
      <c r="F32" s="39" t="n"/>
    </row>
    <row r="33">
      <c r="A33" s="2" t="inlineStr">
        <is>
          <t>Monat</t>
        </is>
      </c>
      <c r="B33" s="2" t="inlineStr">
        <is>
          <t>Netto-Umsatz CHF</t>
        </is>
      </c>
      <c r="C33" s="2" t="inlineStr">
        <is>
          <t>Vorsteuer CHF</t>
        </is>
      </c>
    </row>
    <row r="34" ht="18" customHeight="1">
      <c r="A34" s="32" t="inlineStr">
        <is>
          <t>Januar 2026</t>
        </is>
      </c>
      <c r="B34" s="33">
        <f>SUMIF(Umsaetze_2026!A3:A12,"&gt;="&amp;DATE(2026,1,1),Umsaetze_2026!I3:I12)-SUMIF(Umsaetze_2026!A3:A12,"&gt;="&amp;DATE(2026,2,1),Umsaetze_2026!I3:I12)</f>
        <v/>
      </c>
      <c r="C34" s="33">
        <f>SUMIF(Umsaetze_2026!A3:A12,"&gt;="&amp;DATE(2026,1,1),Umsaetze_2026!M3:M12)-SUMIF(Umsaetze_2026!A3:A12,"&gt;="&amp;DATE(2026,2,1),Umsaetze_2026!M3:M12)</f>
        <v/>
      </c>
    </row>
    <row r="35" ht="18" customHeight="1">
      <c r="A35" s="34" t="inlineStr">
        <is>
          <t>Februar 2026</t>
        </is>
      </c>
      <c r="B35" s="35">
        <f>SUMIF(Umsaetze_2026!A3:A12,"&gt;="&amp;DATE(2026,2,1),Umsaetze_2026!I3:I12)-SUMIF(Umsaetze_2026!A3:A12,"&gt;="&amp;DATE(2026,3,1),Umsaetze_2026!I3:I12)</f>
        <v/>
      </c>
      <c r="C35" s="35">
        <f>SUMIF(Umsaetze_2026!A3:A12,"&gt;="&amp;DATE(2026,2,1),Umsaetze_2026!M3:M12)-SUMIF(Umsaetze_2026!A3:A12,"&gt;="&amp;DATE(2026,3,1),Umsaetze_2026!M3:M12)</f>
        <v/>
      </c>
    </row>
    <row r="36" ht="18" customHeight="1">
      <c r="A36" s="32" t="inlineStr">
        <is>
          <t>März 2026</t>
        </is>
      </c>
      <c r="B36" s="33">
        <f>SUMIF(Umsaetze_2026!A3:A12,"&gt;="&amp;DATE(2026,3,1),Umsaetze_2026!I3:I12)-SUMIF(Umsaetze_2026!A3:A12,"&gt;="&amp;DATE(2026,4,1),Umsaetze_2026!I3:I12)</f>
        <v/>
      </c>
      <c r="C36" s="33">
        <f>SUMIF(Umsaetze_2026!A3:A12,"&gt;="&amp;DATE(2026,3,1),Umsaetze_2026!M3:M12)-SUMIF(Umsaetze_2026!A3:A12,"&gt;="&amp;DATE(2026,4,1),Umsaetze_2026!M3:M12)</f>
        <v/>
      </c>
    </row>
  </sheetData>
  <mergeCells count="4">
    <mergeCell ref="A1:F1"/>
    <mergeCell ref="A2:F2"/>
    <mergeCell ref="A7:F7"/>
    <mergeCell ref="A32:F32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5" customWidth="1" min="1" max="1"/>
    <col width="32" customWidth="1" min="2" max="2"/>
    <col width="60" customWidth="1" min="3" max="3"/>
  </cols>
  <sheetData>
    <row r="1" ht="36" customHeight="1">
      <c r="A1" s="1" t="inlineStr">
        <is>
          <t>Anleitung – MWST-Abrechnung Excel-Vorlage Schweiz 2026</t>
        </is>
      </c>
      <c r="B1" s="38" t="n"/>
      <c r="C1" s="39" t="n"/>
    </row>
    <row r="2">
      <c r="A2" s="17" t="inlineStr">
        <is>
          <t>Alle Beträge in CHF | Datum: DD.MM.YYYY | MWST gemäss ESTV-Vorgaben</t>
        </is>
      </c>
      <c r="B2" s="38" t="n"/>
      <c r="C2" s="39" t="n"/>
    </row>
    <row r="3"/>
    <row r="4" ht="20" customHeight="1">
      <c r="A4" s="36" t="n"/>
      <c r="B4" s="19" t="inlineStr">
        <is>
          <t>Blatt 1: Umsaetze_2026 – Belegerfassung</t>
        </is>
      </c>
      <c r="C4" s="39" t="n"/>
    </row>
    <row r="5" ht="32" customHeight="1">
      <c r="A5" s="36" t="n"/>
      <c r="B5" s="22" t="inlineStr">
        <is>
          <t>Belegdatum</t>
        </is>
      </c>
      <c r="C5" s="37" t="inlineStr">
        <is>
          <t>Datum des Belegs im Format DD.MM.YYYY eingeben (z. B. 05.01.2026).</t>
        </is>
      </c>
    </row>
    <row r="6" ht="32" customHeight="1">
      <c r="A6" s="36" t="n"/>
      <c r="B6" s="22" t="inlineStr">
        <is>
          <t>Beleg-Nr.</t>
        </is>
      </c>
      <c r="C6" s="37" t="inlineStr">
        <is>
          <t>Eindeutige Rechnungs- oder Belegnummer (z. B. RG-2026-001).</t>
        </is>
      </c>
    </row>
    <row r="7" ht="32" customHeight="1">
      <c r="A7" s="36" t="n"/>
      <c r="B7" s="22" t="inlineStr">
        <is>
          <t>Kunde/Lieferant</t>
        </is>
      </c>
      <c r="C7" s="37" t="inlineStr">
        <is>
          <t>Name des Kunden oder Lieferanten mit Rechtsform (AG, GmbH usw.).</t>
        </is>
      </c>
    </row>
    <row r="8" ht="32" customHeight="1">
      <c r="A8" s="36" t="n"/>
      <c r="B8" s="22" t="inlineStr">
        <is>
          <t>UID-Nummer</t>
        </is>
      </c>
      <c r="C8" s="37" t="inlineStr">
        <is>
          <t>Unternehmens-Identifikationsnummer im Format CHE-123.456.789.</t>
        </is>
      </c>
    </row>
    <row r="9" ht="32" customHeight="1">
      <c r="A9" s="36" t="n"/>
      <c r="B9" s="22" t="inlineStr">
        <is>
          <t>MWST-Satz</t>
        </is>
      </c>
      <c r="C9" s="37" t="inlineStr">
        <is>
          <t>Steuersatz auswählen: 8.1% (Normalsatz), 3.8% (Sondersatz Beherbergung), 2.6% (reduziert).</t>
        </is>
      </c>
    </row>
    <row r="10" ht="32" customHeight="1">
      <c r="A10" s="36" t="n"/>
      <c r="B10" s="22" t="inlineStr">
        <is>
          <t>Netto CHF</t>
        </is>
      </c>
      <c r="C10" s="37" t="inlineStr">
        <is>
          <t>Nettobetrag in CHF ohne MWST. Gelbmarkierte Eingabezelle.</t>
        </is>
      </c>
    </row>
    <row r="11" ht="32" customHeight="1">
      <c r="A11" s="36" t="n"/>
      <c r="B11" s="22" t="inlineStr">
        <is>
          <t>MWST CHF</t>
        </is>
      </c>
      <c r="C11" s="37" t="inlineStr">
        <is>
          <t>Wird automatisch berechnet: Netto × MWST-Satz.</t>
        </is>
      </c>
    </row>
    <row r="12" ht="32" customHeight="1">
      <c r="A12" s="36" t="n"/>
      <c r="B12" s="22" t="inlineStr">
        <is>
          <t>Brutto CHF</t>
        </is>
      </c>
      <c r="C12" s="37" t="inlineStr">
        <is>
          <t>Wird automatisch berechnet: Netto + MWST.</t>
        </is>
      </c>
    </row>
    <row r="13" ht="32" customHeight="1">
      <c r="A13" s="36" t="n"/>
      <c r="B13" s="22" t="inlineStr">
        <is>
          <t>Abzugsfähig %</t>
        </is>
      </c>
      <c r="C13" s="37" t="inlineStr">
        <is>
          <t>Prozentualer Anteil der geschäftlichen Nutzung (Standard: 100%). Bei Mischnutzung anpassen.</t>
        </is>
      </c>
    </row>
    <row r="14" ht="32" customHeight="1">
      <c r="A14" s="36" t="n"/>
      <c r="B14" s="22" t="inlineStr">
        <is>
          <t>Vorsteuer CHF</t>
        </is>
      </c>
      <c r="C14" s="37" t="inlineStr">
        <is>
          <t>Wird automatisch berechnet: Netto × Abzugsfähig% × MWST-Satz.</t>
        </is>
      </c>
    </row>
    <row r="15" ht="32" customHeight="1">
      <c r="A15" s="36" t="n"/>
      <c r="B15" s="22" t="inlineStr">
        <is>
          <t>MWST-pflichtig?</t>
        </is>
      </c>
      <c r="C15" s="37" t="inlineStr">
        <is>
          <t>Wird automatisch gesetzt: 'Ja' wenn Netto &gt; 0, sonst 'Nein'.</t>
        </is>
      </c>
    </row>
    <row r="16">
      <c r="A16" s="36" t="n"/>
    </row>
    <row r="17" ht="20" customHeight="1">
      <c r="A17" s="36" t="n"/>
      <c r="B17" s="19" t="inlineStr">
        <is>
          <t>Blatt 2: ESTV_Abrechnung – Formular-Zusammenzug</t>
        </is>
      </c>
      <c r="C17" s="39" t="n"/>
    </row>
    <row r="18" ht="32" customHeight="1">
      <c r="A18" s="36" t="n"/>
      <c r="B18" s="22" t="inlineStr">
        <is>
          <t>Abrechnungsperiode</t>
        </is>
      </c>
      <c r="C18" s="37" t="inlineStr">
        <is>
          <t>Perioden von/bis definieren (Eingabezellen gelb markiert). Quartal oder Halbjahr.</t>
        </is>
      </c>
    </row>
    <row r="19" ht="32" customHeight="1">
      <c r="A19" s="36" t="n"/>
      <c r="B19" s="22" t="inlineStr">
        <is>
          <t>Kennzahlen (KZ)</t>
        </is>
      </c>
      <c r="C19" s="37" t="inlineStr">
        <is>
          <t>Die KZ-Nummern entsprechen den Kennzahlen des offiziellen ESTV-Formulars (z. B. KZ 302 = MWST 8.1%).</t>
        </is>
      </c>
    </row>
    <row r="20" ht="32" customHeight="1">
      <c r="A20" s="36" t="n"/>
      <c r="B20" s="22" t="inlineStr">
        <is>
          <t>Netto-MWST</t>
        </is>
      </c>
      <c r="C20" s="37" t="inlineStr">
        <is>
          <t>Positiver Wert = Zahlung an ESTV; negativer Wert = Vorsteuerüberschuss (Guthaben).</t>
        </is>
      </c>
    </row>
    <row r="21" ht="32" customHeight="1">
      <c r="A21" s="36" t="n"/>
      <c r="B21" s="22" t="inlineStr">
        <is>
          <t>Korrekturen</t>
        </is>
      </c>
      <c r="C21" s="37" t="inlineStr">
        <is>
          <t>Korrekturen für Eigenverbrauch, gemischte Verwendung usw. manuell eingeben.</t>
        </is>
      </c>
    </row>
    <row r="22">
      <c r="A22" s="36" t="n"/>
    </row>
    <row r="23" ht="20" customHeight="1">
      <c r="A23" s="36" t="n"/>
      <c r="B23" s="19" t="inlineStr">
        <is>
          <t>Blatt 3: Dashboard – Visuelle Übersicht</t>
        </is>
      </c>
      <c r="C23" s="39" t="n"/>
    </row>
    <row r="24" ht="32" customHeight="1">
      <c r="A24" s="36" t="n"/>
      <c r="B24" s="22" t="inlineStr">
        <is>
          <t>KPI-Kacheln</t>
        </is>
      </c>
      <c r="C24" s="37" t="inlineStr">
        <is>
          <t>Zeigen die wichtigsten Kennzahlen der Abrechnungsperiode auf einen Blick.</t>
        </is>
      </c>
    </row>
    <row r="25" ht="32" customHeight="1">
      <c r="A25" s="36" t="n"/>
      <c r="B25" s="22" t="inlineStr">
        <is>
          <t>Balkendiagramm</t>
        </is>
      </c>
      <c r="C25" s="37" t="inlineStr">
        <is>
          <t>Vergleich Umsatz und MWST nach Steuersatz (8.1%, 3.8%, 2.6%).</t>
        </is>
      </c>
    </row>
    <row r="26" ht="32" customHeight="1">
      <c r="A26" s="36" t="n"/>
      <c r="B26" s="22" t="inlineStr">
        <is>
          <t>Kreisdiagramm</t>
        </is>
      </c>
      <c r="C26" s="37" t="inlineStr">
        <is>
          <t>Prozentualer Anteil der MWST-Sätze am Gesamtumsatz.</t>
        </is>
      </c>
    </row>
    <row r="27" ht="32" customHeight="1">
      <c r="A27" s="36" t="n"/>
      <c r="B27" s="22" t="inlineStr">
        <is>
          <t>Liniendiagramm</t>
        </is>
      </c>
      <c r="C27" s="37" t="inlineStr">
        <is>
          <t>Monatlicher Verlauf von Netto-Umsatz und Vorsteuer im Q1 2026.</t>
        </is>
      </c>
    </row>
    <row r="28">
      <c r="A28" s="36" t="n"/>
    </row>
    <row r="29" ht="20" customHeight="1">
      <c r="A29" s="36" t="n"/>
      <c r="B29" s="19" t="inlineStr">
        <is>
          <t>Farbcodierung</t>
        </is>
      </c>
      <c r="C29" s="39" t="n"/>
    </row>
    <row r="30" ht="32" customHeight="1">
      <c r="A30" s="36" t="n"/>
      <c r="B30" s="22" t="inlineStr">
        <is>
          <t>Gelb (Eingabe)</t>
        </is>
      </c>
      <c r="C30" s="37" t="inlineStr">
        <is>
          <t>Gelb hinterlegte Zellen sind Eingabefelder – hier Daten manuell erfassen.</t>
        </is>
      </c>
    </row>
    <row r="31" ht="32" customHeight="1">
      <c r="A31" s="36" t="n"/>
      <c r="B31" s="22" t="inlineStr">
        <is>
          <t>Grün (Positiv)</t>
        </is>
      </c>
      <c r="C31" s="37" t="inlineStr">
        <is>
          <t>Grün markierte Werte = Guthaben oder positive Kennzahlen (Vorsteuerüberschuss).</t>
        </is>
      </c>
    </row>
    <row r="32" ht="32" customHeight="1">
      <c r="A32" s="36" t="n"/>
      <c r="B32" s="22" t="inlineStr">
        <is>
          <t>Rot (Warnung)</t>
        </is>
      </c>
      <c r="C32" s="37" t="inlineStr">
        <is>
          <t>Rot markierte Werte = Zahlung geschuldet oder Warnung / negative Abweichung.</t>
        </is>
      </c>
    </row>
    <row r="33" ht="32" customHeight="1">
      <c r="A33" s="36" t="n"/>
      <c r="B33" s="22" t="inlineStr">
        <is>
          <t>Dunkelblau (Header)</t>
        </is>
      </c>
      <c r="C33" s="37" t="inlineStr">
        <is>
          <t>Kopfzeilen und Titelzeilen zur Strukturierung der Tabellen.</t>
        </is>
      </c>
    </row>
    <row r="34" ht="32" customHeight="1">
      <c r="A34" s="36" t="n"/>
      <c r="B34" s="22" t="inlineStr">
        <is>
          <t>Hellblau/Grau (Zeilen)</t>
        </is>
      </c>
      <c r="C34" s="37" t="inlineStr">
        <is>
          <t>Alternierende Zeilen für bessere Lesbarkeit der Datentabellen.</t>
        </is>
      </c>
    </row>
    <row r="35">
      <c r="A35" s="36" t="n"/>
    </row>
    <row r="36" ht="20" customHeight="1">
      <c r="A36" s="36" t="n"/>
      <c r="B36" s="19" t="inlineStr">
        <is>
          <t>Schweizer Formatierungsstandards</t>
        </is>
      </c>
      <c r="C36" s="39" t="n"/>
    </row>
    <row r="37" ht="32" customHeight="1">
      <c r="A37" s="36" t="n"/>
      <c r="B37" s="22" t="inlineStr">
        <is>
          <t>Datumsformat</t>
        </is>
      </c>
      <c r="C37" s="37" t="inlineStr">
        <is>
          <t>DD.MM.YYYY (z. B. 05.01.2026 – schweizerischer Standard).</t>
        </is>
      </c>
    </row>
    <row r="38" ht="32" customHeight="1">
      <c r="A38" s="36" t="n"/>
      <c r="B38" s="22" t="inlineStr">
        <is>
          <t>Betragsformat</t>
        </is>
      </c>
      <c r="C38" s="37" t="inlineStr">
        <is>
          <t>CHF 1'234.55 – Apostrophe als Tausendertrenner, Punkt als Dezimalzeichen.</t>
        </is>
      </c>
    </row>
    <row r="39" ht="32" customHeight="1">
      <c r="A39" s="36" t="n"/>
      <c r="B39" s="22" t="inlineStr">
        <is>
          <t>MWST-Sätze 2026</t>
        </is>
      </c>
      <c r="C39" s="37" t="inlineStr">
        <is>
          <t>Normalsatz: 8.1% | Sondersatz Beherbergung: 3.8% | Reduzierter Satz: 2.6%.</t>
        </is>
      </c>
    </row>
    <row r="40" ht="32" customHeight="1">
      <c r="A40" s="36" t="n"/>
      <c r="B40" s="22" t="inlineStr">
        <is>
          <t>UID-Nummer</t>
        </is>
      </c>
      <c r="C40" s="37" t="inlineStr">
        <is>
          <t>Format: CHE-123.456.789 (Eidgenössische Unternehmens-Identifikation).</t>
        </is>
      </c>
    </row>
    <row r="41" ht="32" customHeight="1">
      <c r="A41" s="36" t="n"/>
      <c r="B41" s="22" t="inlineStr">
        <is>
          <t>Rechtlicher Hinweis</t>
        </is>
      </c>
      <c r="C41" s="37" t="inlineStr">
        <is>
          <t>Diese Vorlage dient als Arbeitshilfe. Für die offizielle Einreichung das ESTV-Portal (ePortal) verwenden.</t>
        </is>
      </c>
    </row>
  </sheetData>
  <mergeCells count="7">
    <mergeCell ref="A1:C1"/>
    <mergeCell ref="A2:C2"/>
    <mergeCell ref="B4:C4"/>
    <mergeCell ref="B17:C17"/>
    <mergeCell ref="B23:C23"/>
    <mergeCell ref="B29:C29"/>
    <mergeCell ref="B36:C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2026-06-22T05:40:47Z</dcterms:created>
  <dcterms:modified xmlns:dcterms="http://purl.org/dc/terms/" xmlns:xsi="http://www.w3.org/2001/XMLSchema-instance" xsi:type="dcterms:W3CDTF">2026-06-22T05:40:47Z</dcterms:modified>
</cp:coreProperties>
</file>