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hnjournal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Auswertung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'Lohnjournal'!$A$1:$AE$101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&quot;CHF &quot;#'##0.00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C8102E"/>
      <sz val="10"/>
    </font>
    <font>
      <b val="1"/>
      <color rgb="001E293B"/>
      <sz val="16"/>
    </font>
    <font>
      <b val="1"/>
      <color rgb="00C8102E"/>
      <sz val="12"/>
    </font>
    <font>
      <b val="1"/>
      <sz val="11"/>
    </font>
    <font>
      <b val="1"/>
      <color rgb="0016A34A"/>
      <sz val="11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9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/>
    </xf>
    <xf numFmtId="10" fontId="0" fillId="4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 vertical="center"/>
    </xf>
    <xf numFmtId="1" fontId="6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0" fontId="6" fillId="5" borderId="1" applyAlignment="1" pivotButton="0" quotePrefix="0" xfId="0">
      <alignment horizontal="right" vertical="center"/>
    </xf>
    <xf numFmtId="10" fontId="6" fillId="3" borderId="1" applyAlignment="1" pivotButton="0" quotePrefix="0" xfId="0">
      <alignment horizontal="right" vertical="center"/>
    </xf>
    <xf numFmtId="165" fontId="0" fillId="0" borderId="0" pivotButton="0" quotePrefix="0" xfId="0"/>
    <xf numFmtId="165" fontId="0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DC2626"/>
      </font>
    </dxf>
    <dxf>
      <font>
        <b val="1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Bruttolohn total nach Mitarbeitenden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'Auswertung'!N14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'Auswertung'!$M$15:$M$114</f>
            </numRef>
          </cat>
          <val>
            <numRef>
              <f>'Auswertung'!$N$15:$N$114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Mitarbeitende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Zusammensetzung der Arbeitgeberkosten</a:t>
            </a:r>
          </a:p>
        </rich>
      </tx>
    </title>
    <plotArea>
      <pieChart>
        <varyColors val="1"/>
        <ser>
          <idx val="0"/>
          <order val="0"/>
          <tx>
            <strRef>
              <f>'Auswertung'!F14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'Auswertung'!$E$15:$E$114</f>
            </numRef>
          </cat>
          <val>
            <numRef>
              <f>'Auswertung'!$F$15:$F$114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Bruttolohnsumme nach Kanton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'Auswertung'!C14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'Auswertung'!$A$15:$A$114</f>
            </numRef>
          </cat>
          <val>
            <numRef>
              <f>'Auswertung'!$C$15:$C$114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</row>
      <rowOff>0</rowOff>
    </from>
    <ext cx="46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19</row>
      <rowOff>0</rowOff>
    </from>
    <ext cx="46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01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7" customWidth="1" min="4" max="4"/>
    <col width="13" customWidth="1" min="5" max="5"/>
    <col width="8" customWidth="1" min="6" max="6"/>
    <col width="19" customWidth="1" min="7" max="7"/>
    <col width="15" customWidth="1" min="8" max="8"/>
    <col width="12" customWidth="1" min="9" max="9"/>
    <col width="15" customWidth="1" min="10" max="10"/>
    <col width="13" customWidth="1" min="11" max="11"/>
    <col width="13" customWidth="1" min="12" max="12"/>
    <col width="14" customWidth="1" min="13" max="13"/>
    <col width="14" customWidth="1" min="14" max="14"/>
    <col width="15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5" customWidth="1" min="22" max="22"/>
    <col width="13" customWidth="1" min="23" max="23"/>
    <col width="13" customWidth="1" min="24" max="24"/>
    <col width="13" customWidth="1" min="25" max="25"/>
    <col width="13" customWidth="1" min="26" max="26"/>
    <col width="15" customWidth="1" min="27" max="27"/>
    <col width="15" customWidth="1" min="28" max="28"/>
    <col width="16" customWidth="1" min="29" max="29"/>
    <col width="17" customWidth="1" min="30" max="30"/>
    <col width="13" customWidth="1" min="31" max="31"/>
  </cols>
  <sheetData>
    <row r="1" ht="48" customHeight="1">
      <c r="A1" s="1" t="inlineStr">
        <is>
          <t>Personal-Nr.</t>
        </is>
      </c>
      <c r="B1" s="1" t="inlineStr">
        <is>
          <t>Name</t>
        </is>
      </c>
      <c r="C1" s="1" t="inlineStr">
        <is>
          <t>Vorname</t>
        </is>
      </c>
      <c r="D1" s="1" t="inlineStr">
        <is>
          <t>Funktion</t>
        </is>
      </c>
      <c r="E1" s="1" t="inlineStr">
        <is>
          <t>Ort</t>
        </is>
      </c>
      <c r="F1" s="1" t="inlineStr">
        <is>
          <t>Kanton</t>
        </is>
      </c>
      <c r="G1" s="1" t="inlineStr">
        <is>
          <t>AHV-Nummer</t>
        </is>
      </c>
      <c r="H1" s="1" t="inlineStr">
        <is>
          <t>Beschäftigungsgrad</t>
        </is>
      </c>
      <c r="I1" s="1" t="inlineStr">
        <is>
          <t>Lohnmonat</t>
        </is>
      </c>
      <c r="J1" s="1" t="inlineStr">
        <is>
          <t>Monatslohn 100 %</t>
        </is>
      </c>
      <c r="K1" s="1" t="inlineStr">
        <is>
          <t>Bruttolohn</t>
        </is>
      </c>
      <c r="L1" s="1" t="inlineStr">
        <is>
          <t>Kinderzulagen</t>
        </is>
      </c>
      <c r="M1" s="1" t="inlineStr">
        <is>
          <t>Bonus / Provision</t>
        </is>
      </c>
      <c r="N1" s="1" t="inlineStr">
        <is>
          <t>Bruttolohn total</t>
        </is>
      </c>
      <c r="O1" s="1" t="inlineStr">
        <is>
          <t>AHV/IV/EO Arbeitnehmer</t>
        </is>
      </c>
      <c r="P1" s="1" t="inlineStr">
        <is>
          <t>ALV Arbeitnehmer</t>
        </is>
      </c>
      <c r="Q1" s="1" t="inlineStr">
        <is>
          <t>NBU Arbeitnehmer</t>
        </is>
      </c>
      <c r="R1" s="1" t="inlineStr">
        <is>
          <t>BVG Arbeitnehmer</t>
        </is>
      </c>
      <c r="S1" s="1" t="inlineStr">
        <is>
          <t>Quellensteuer</t>
        </is>
      </c>
      <c r="T1" s="1" t="inlineStr">
        <is>
          <t>Weitere Abzüge</t>
        </is>
      </c>
      <c r="U1" s="1" t="inlineStr">
        <is>
          <t>Nettolohn</t>
        </is>
      </c>
      <c r="V1" s="1" t="inlineStr">
        <is>
          <t>AHV/IV/EO Arbeitgeber</t>
        </is>
      </c>
      <c r="W1" s="1" t="inlineStr">
        <is>
          <t>ALV Arbeitgeber</t>
        </is>
      </c>
      <c r="X1" s="1" t="inlineStr">
        <is>
          <t>FAK Arbeitgeber</t>
        </is>
      </c>
      <c r="Y1" s="1" t="inlineStr">
        <is>
          <t>BU Arbeitgeber</t>
        </is>
      </c>
      <c r="Z1" s="1" t="inlineStr">
        <is>
          <t>BVG Arbeitgeber</t>
        </is>
      </c>
      <c r="AA1" s="1" t="inlineStr">
        <is>
          <t>Weitere Arbeitgeberkosten</t>
        </is>
      </c>
      <c r="AB1" s="1" t="inlineStr">
        <is>
          <t>Arbeitgeberkosten total</t>
        </is>
      </c>
      <c r="AC1" s="1" t="inlineStr">
        <is>
          <t>Gesamtkosten Arbeitgeber</t>
        </is>
      </c>
      <c r="AD1" s="1" t="inlineStr">
        <is>
          <t>Quellensteuerpflichtig</t>
        </is>
      </c>
      <c r="AE1" s="1" t="inlineStr">
        <is>
          <t>Bemerkung</t>
        </is>
      </c>
    </row>
    <row r="2">
      <c r="A2" s="2" t="inlineStr">
        <is>
          <t>P-1001</t>
        </is>
      </c>
      <c r="B2" s="3" t="inlineStr">
        <is>
          <t>Keller</t>
        </is>
      </c>
      <c r="C2" s="3" t="inlineStr">
        <is>
          <t>Andrea</t>
        </is>
      </c>
      <c r="D2" s="3" t="inlineStr">
        <is>
          <t>Administration</t>
        </is>
      </c>
      <c r="E2" s="3" t="inlineStr">
        <is>
          <t>Zürich</t>
        </is>
      </c>
      <c r="F2" s="2" t="inlineStr">
        <is>
          <t>ZH</t>
        </is>
      </c>
      <c r="G2" s="3" t="inlineStr">
        <is>
          <t>756.1234.5678.90</t>
        </is>
      </c>
      <c r="H2" s="4" t="n">
        <v>0.8</v>
      </c>
      <c r="I2" s="32" t="n">
        <v>46053</v>
      </c>
      <c r="J2" s="6" t="n">
        <v>6800</v>
      </c>
      <c r="K2" s="7">
        <f>IF($A2="","",$J2*$H2)</f>
        <v/>
      </c>
      <c r="L2" s="6" t="n">
        <v>400</v>
      </c>
      <c r="M2" s="6" t="n">
        <v>0</v>
      </c>
      <c r="N2" s="7">
        <f>IF($A2="","",SUM($K2:$M2))</f>
        <v/>
      </c>
      <c r="O2" s="7">
        <f>IF($A2="","",IFERROR($N2*VLOOKUP("AHV/IV/EO Arbeitnehmer",Parameter!$A$2:$B$20,2,FALSE),0))</f>
        <v/>
      </c>
      <c r="P2" s="7">
        <f>IF($A2="","",IFERROR(MIN($N2,VLOOKUP("ALV Jahresgrenze",Parameter!$A$2:$B$20,2,FALSE)/12)*VLOOKUP("ALV Arbeitnehmer",Parameter!$A$2:$B$20,2,FALSE),0))</f>
        <v/>
      </c>
      <c r="Q2" s="7">
        <f>IF($A2="","",IFERROR($N2*VLOOKUP("NBU Arbeitnehmer",Parameter!$A$2:$B$20,2,FALSE),0))</f>
        <v/>
      </c>
      <c r="R2" s="7">
        <f>IF($A2="","",IFERROR($N2*VLOOKUP("BVG Arbeitnehmer",Parameter!$A$2:$B$20,2,FALSE),0))</f>
        <v/>
      </c>
      <c r="S2" s="7">
        <f>IF($A2="","",IF($AD2="Ja",IFERROR($N2*VLOOKUP("Quellensteuer Standardsatz",Parameter!$A$2:$B$20,2,FALSE),0),0))</f>
        <v/>
      </c>
      <c r="T2" s="6" t="n">
        <v>0</v>
      </c>
      <c r="U2" s="7">
        <f>IF($A2="","",IFERROR($N2-SUM($O2:$T2),0))</f>
        <v/>
      </c>
      <c r="V2" s="7">
        <f>IF($A2="","",IFERROR($N2*VLOOKUP("AHV/IV/EO Arbeitgeber",Parameter!$A$2:$B$20,2,FALSE),0))</f>
        <v/>
      </c>
      <c r="W2" s="7">
        <f>IF($A2="","",IFERROR(MIN($N2,VLOOKUP("ALV Jahresgrenze",Parameter!$A$2:$B$20,2,FALSE)/12)*VLOOKUP("ALV Arbeitgeber",Parameter!$A$2:$B$20,2,FALSE),0))</f>
        <v/>
      </c>
      <c r="X2" s="7">
        <f>IF($A2="","",IFERROR($N2*VLOOKUP("FAK Arbeitgeber",Parameter!$A$2:$B$20,2,FALSE),0))</f>
        <v/>
      </c>
      <c r="Y2" s="7">
        <f>IF($A2="","",IFERROR($N2*VLOOKUP("BU Arbeitgeber",Parameter!$A$2:$B$20,2,FALSE),0))</f>
        <v/>
      </c>
      <c r="Z2" s="7">
        <f>IF($A2="","",IFERROR($N2*VLOOKUP("BVG Arbeitgeber",Parameter!$A$2:$B$20,2,FALSE),0))</f>
        <v/>
      </c>
      <c r="AA2" s="6" t="n">
        <v>0</v>
      </c>
      <c r="AB2" s="7">
        <f>IF($A2="","",SUM($V2:$AA2))</f>
        <v/>
      </c>
      <c r="AC2" s="7">
        <f>IF($A2="","",IFERROR($N2+$AB2,0))</f>
        <v/>
      </c>
      <c r="AD2" s="2" t="inlineStr">
        <is>
          <t>Nein</t>
        </is>
      </c>
      <c r="AE2" s="8">
        <f>IF($A2="","",IF($AD2="Ja","Prüfen","Nein"))</f>
        <v/>
      </c>
    </row>
    <row r="3">
      <c r="A3" s="2" t="inlineStr">
        <is>
          <t>P-1002</t>
        </is>
      </c>
      <c r="B3" s="3" t="inlineStr">
        <is>
          <t>Steiner</t>
        </is>
      </c>
      <c r="C3" s="3" t="inlineStr">
        <is>
          <t>Markus</t>
        </is>
      </c>
      <c r="D3" s="3" t="inlineStr">
        <is>
          <t>Verkauf</t>
        </is>
      </c>
      <c r="E3" s="3" t="inlineStr">
        <is>
          <t>Bern</t>
        </is>
      </c>
      <c r="F3" s="2" t="inlineStr">
        <is>
          <t>BE</t>
        </is>
      </c>
      <c r="G3" s="3" t="inlineStr">
        <is>
          <t>756.2345.6789.01</t>
        </is>
      </c>
      <c r="H3" s="4" t="n">
        <v>1</v>
      </c>
      <c r="I3" s="32" t="n">
        <v>46053</v>
      </c>
      <c r="J3" s="6" t="n">
        <v>7500</v>
      </c>
      <c r="K3" s="9">
        <f>IF($A3="","",$J3*$H3)</f>
        <v/>
      </c>
      <c r="L3" s="6" t="n">
        <v>0</v>
      </c>
      <c r="M3" s="6" t="n">
        <v>1200</v>
      </c>
      <c r="N3" s="9">
        <f>IF($A3="","",SUM($K3:$M3))</f>
        <v/>
      </c>
      <c r="O3" s="9">
        <f>IF($A3="","",IFERROR($N3*VLOOKUP("AHV/IV/EO Arbeitnehmer",Parameter!$A$2:$B$20,2,FALSE),0))</f>
        <v/>
      </c>
      <c r="P3" s="9">
        <f>IF($A3="","",IFERROR(MIN($N3,VLOOKUP("ALV Jahresgrenze",Parameter!$A$2:$B$20,2,FALSE)/12)*VLOOKUP("ALV Arbeitnehmer",Parameter!$A$2:$B$20,2,FALSE),0))</f>
        <v/>
      </c>
      <c r="Q3" s="9">
        <f>IF($A3="","",IFERROR($N3*VLOOKUP("NBU Arbeitnehmer",Parameter!$A$2:$B$20,2,FALSE),0))</f>
        <v/>
      </c>
      <c r="R3" s="9">
        <f>IF($A3="","",IFERROR($N3*VLOOKUP("BVG Arbeitnehmer",Parameter!$A$2:$B$20,2,FALSE),0))</f>
        <v/>
      </c>
      <c r="S3" s="9">
        <f>IF($A3="","",IF($AD3="Ja",IFERROR($N3*VLOOKUP("Quellensteuer Standardsatz",Parameter!$A$2:$B$20,2,FALSE),0),0))</f>
        <v/>
      </c>
      <c r="T3" s="6" t="n">
        <v>0</v>
      </c>
      <c r="U3" s="9">
        <f>IF($A3="","",IFERROR($N3-SUM($O3:$T3),0))</f>
        <v/>
      </c>
      <c r="V3" s="9">
        <f>IF($A3="","",IFERROR($N3*VLOOKUP("AHV/IV/EO Arbeitgeber",Parameter!$A$2:$B$20,2,FALSE),0))</f>
        <v/>
      </c>
      <c r="W3" s="9">
        <f>IF($A3="","",IFERROR(MIN($N3,VLOOKUP("ALV Jahresgrenze",Parameter!$A$2:$B$20,2,FALSE)/12)*VLOOKUP("ALV Arbeitgeber",Parameter!$A$2:$B$20,2,FALSE),0))</f>
        <v/>
      </c>
      <c r="X3" s="9">
        <f>IF($A3="","",IFERROR($N3*VLOOKUP("FAK Arbeitgeber",Parameter!$A$2:$B$20,2,FALSE),0))</f>
        <v/>
      </c>
      <c r="Y3" s="9">
        <f>IF($A3="","",IFERROR($N3*VLOOKUP("BU Arbeitgeber",Parameter!$A$2:$B$20,2,FALSE),0))</f>
        <v/>
      </c>
      <c r="Z3" s="9">
        <f>IF($A3="","",IFERROR($N3*VLOOKUP("BVG Arbeitgeber",Parameter!$A$2:$B$20,2,FALSE),0))</f>
        <v/>
      </c>
      <c r="AA3" s="6" t="n">
        <v>0</v>
      </c>
      <c r="AB3" s="9">
        <f>IF($A3="","",SUM($V3:$AA3))</f>
        <v/>
      </c>
      <c r="AC3" s="9">
        <f>IF($A3="","",IFERROR($N3+$AB3,0))</f>
        <v/>
      </c>
      <c r="AD3" s="2" t="inlineStr">
        <is>
          <t>Nein</t>
        </is>
      </c>
      <c r="AE3" s="10">
        <f>IF($A3="","",IF($AD3="Ja","Prüfen","Nein"))</f>
        <v/>
      </c>
    </row>
    <row r="4">
      <c r="A4" s="2" t="inlineStr">
        <is>
          <t>P-1003</t>
        </is>
      </c>
      <c r="B4" s="3" t="inlineStr">
        <is>
          <t>Meier</t>
        </is>
      </c>
      <c r="C4" s="3" t="inlineStr">
        <is>
          <t>Sandra</t>
        </is>
      </c>
      <c r="D4" s="3" t="inlineStr">
        <is>
          <t>Projektleitung</t>
        </is>
      </c>
      <c r="E4" s="3" t="inlineStr">
        <is>
          <t>Genf</t>
        </is>
      </c>
      <c r="F4" s="2" t="inlineStr">
        <is>
          <t>GE</t>
        </is>
      </c>
      <c r="G4" s="3" t="inlineStr">
        <is>
          <t>756.3456.7890.12</t>
        </is>
      </c>
      <c r="H4" s="4" t="n">
        <v>0.9</v>
      </c>
      <c r="I4" s="32" t="n">
        <v>46053</v>
      </c>
      <c r="J4" s="6" t="n">
        <v>9200</v>
      </c>
      <c r="K4" s="7">
        <f>IF($A4="","",$J4*$H4)</f>
        <v/>
      </c>
      <c r="L4" s="6" t="n">
        <v>0</v>
      </c>
      <c r="M4" s="6" t="n">
        <v>0</v>
      </c>
      <c r="N4" s="7">
        <f>IF($A4="","",SUM($K4:$M4))</f>
        <v/>
      </c>
      <c r="O4" s="7">
        <f>IF($A4="","",IFERROR($N4*VLOOKUP("AHV/IV/EO Arbeitnehmer",Parameter!$A$2:$B$20,2,FALSE),0))</f>
        <v/>
      </c>
      <c r="P4" s="7">
        <f>IF($A4="","",IFERROR(MIN($N4,VLOOKUP("ALV Jahresgrenze",Parameter!$A$2:$B$20,2,FALSE)/12)*VLOOKUP("ALV Arbeitnehmer",Parameter!$A$2:$B$20,2,FALSE),0))</f>
        <v/>
      </c>
      <c r="Q4" s="7">
        <f>IF($A4="","",IFERROR($N4*VLOOKUP("NBU Arbeitnehmer",Parameter!$A$2:$B$20,2,FALSE),0))</f>
        <v/>
      </c>
      <c r="R4" s="7">
        <f>IF($A4="","",IFERROR($N4*VLOOKUP("BVG Arbeitnehmer",Parameter!$A$2:$B$20,2,FALSE),0))</f>
        <v/>
      </c>
      <c r="S4" s="7">
        <f>IF($A4="","",IF($AD4="Ja",IFERROR($N4*VLOOKUP("Quellensteuer Standardsatz",Parameter!$A$2:$B$20,2,FALSE),0),0))</f>
        <v/>
      </c>
      <c r="T4" s="6" t="n">
        <v>0</v>
      </c>
      <c r="U4" s="7">
        <f>IF($A4="","",IFERROR($N4-SUM($O4:$T4),0))</f>
        <v/>
      </c>
      <c r="V4" s="7">
        <f>IF($A4="","",IFERROR($N4*VLOOKUP("AHV/IV/EO Arbeitgeber",Parameter!$A$2:$B$20,2,FALSE),0))</f>
        <v/>
      </c>
      <c r="W4" s="7">
        <f>IF($A4="","",IFERROR(MIN($N4,VLOOKUP("ALV Jahresgrenze",Parameter!$A$2:$B$20,2,FALSE)/12)*VLOOKUP("ALV Arbeitgeber",Parameter!$A$2:$B$20,2,FALSE),0))</f>
        <v/>
      </c>
      <c r="X4" s="7">
        <f>IF($A4="","",IFERROR($N4*VLOOKUP("FAK Arbeitgeber",Parameter!$A$2:$B$20,2,FALSE),0))</f>
        <v/>
      </c>
      <c r="Y4" s="7">
        <f>IF($A4="","",IFERROR($N4*VLOOKUP("BU Arbeitgeber",Parameter!$A$2:$B$20,2,FALSE),0))</f>
        <v/>
      </c>
      <c r="Z4" s="7">
        <f>IF($A4="","",IFERROR($N4*VLOOKUP("BVG Arbeitgeber",Parameter!$A$2:$B$20,2,FALSE),0))</f>
        <v/>
      </c>
      <c r="AA4" s="6" t="n">
        <v>0</v>
      </c>
      <c r="AB4" s="7">
        <f>IF($A4="","",SUM($V4:$AA4))</f>
        <v/>
      </c>
      <c r="AC4" s="7">
        <f>IF($A4="","",IFERROR($N4+$AB4,0))</f>
        <v/>
      </c>
      <c r="AD4" s="2" t="inlineStr">
        <is>
          <t>Ja</t>
        </is>
      </c>
      <c r="AE4" s="8">
        <f>IF($A4="","",IF($AD4="Ja","Prüfen","Nein"))</f>
        <v/>
      </c>
    </row>
    <row r="5">
      <c r="A5" s="2" t="inlineStr">
        <is>
          <t>P-1004</t>
        </is>
      </c>
      <c r="B5" s="3" t="inlineStr">
        <is>
          <t>Müller</t>
        </is>
      </c>
      <c r="C5" s="3" t="inlineStr">
        <is>
          <t>Thomas</t>
        </is>
      </c>
      <c r="D5" s="3" t="inlineStr">
        <is>
          <t>IT-Support</t>
        </is>
      </c>
      <c r="E5" s="3" t="inlineStr">
        <is>
          <t>Basel</t>
        </is>
      </c>
      <c r="F5" s="2" t="inlineStr">
        <is>
          <t>BS</t>
        </is>
      </c>
      <c r="G5" s="3" t="inlineStr">
        <is>
          <t>756.4567.8901.23</t>
        </is>
      </c>
      <c r="H5" s="4" t="n">
        <v>1</v>
      </c>
      <c r="I5" s="32" t="n">
        <v>46053</v>
      </c>
      <c r="J5" s="6" t="n">
        <v>7800</v>
      </c>
      <c r="K5" s="9">
        <f>IF($A5="","",$J5*$H5)</f>
        <v/>
      </c>
      <c r="L5" s="6" t="n">
        <v>250</v>
      </c>
      <c r="M5" s="6" t="n">
        <v>500</v>
      </c>
      <c r="N5" s="9">
        <f>IF($A5="","",SUM($K5:$M5))</f>
        <v/>
      </c>
      <c r="O5" s="9">
        <f>IF($A5="","",IFERROR($N5*VLOOKUP("AHV/IV/EO Arbeitnehmer",Parameter!$A$2:$B$20,2,FALSE),0))</f>
        <v/>
      </c>
      <c r="P5" s="9">
        <f>IF($A5="","",IFERROR(MIN($N5,VLOOKUP("ALV Jahresgrenze",Parameter!$A$2:$B$20,2,FALSE)/12)*VLOOKUP("ALV Arbeitnehmer",Parameter!$A$2:$B$20,2,FALSE),0))</f>
        <v/>
      </c>
      <c r="Q5" s="9">
        <f>IF($A5="","",IFERROR($N5*VLOOKUP("NBU Arbeitnehmer",Parameter!$A$2:$B$20,2,FALSE),0))</f>
        <v/>
      </c>
      <c r="R5" s="9">
        <f>IF($A5="","",IFERROR($N5*VLOOKUP("BVG Arbeitnehmer",Parameter!$A$2:$B$20,2,FALSE),0))</f>
        <v/>
      </c>
      <c r="S5" s="9">
        <f>IF($A5="","",IF($AD5="Ja",IFERROR($N5*VLOOKUP("Quellensteuer Standardsatz",Parameter!$A$2:$B$20,2,FALSE),0),0))</f>
        <v/>
      </c>
      <c r="T5" s="6" t="n">
        <v>0</v>
      </c>
      <c r="U5" s="9">
        <f>IF($A5="","",IFERROR($N5-SUM($O5:$T5),0))</f>
        <v/>
      </c>
      <c r="V5" s="9">
        <f>IF($A5="","",IFERROR($N5*VLOOKUP("AHV/IV/EO Arbeitgeber",Parameter!$A$2:$B$20,2,FALSE),0))</f>
        <v/>
      </c>
      <c r="W5" s="9">
        <f>IF($A5="","",IFERROR(MIN($N5,VLOOKUP("ALV Jahresgrenze",Parameter!$A$2:$B$20,2,FALSE)/12)*VLOOKUP("ALV Arbeitgeber",Parameter!$A$2:$B$20,2,FALSE),0))</f>
        <v/>
      </c>
      <c r="X5" s="9">
        <f>IF($A5="","",IFERROR($N5*VLOOKUP("FAK Arbeitgeber",Parameter!$A$2:$B$20,2,FALSE),0))</f>
        <v/>
      </c>
      <c r="Y5" s="9">
        <f>IF($A5="","",IFERROR($N5*VLOOKUP("BU Arbeitgeber",Parameter!$A$2:$B$20,2,FALSE),0))</f>
        <v/>
      </c>
      <c r="Z5" s="9">
        <f>IF($A5="","",IFERROR($N5*VLOOKUP("BVG Arbeitgeber",Parameter!$A$2:$B$20,2,FALSE),0))</f>
        <v/>
      </c>
      <c r="AA5" s="6" t="n">
        <v>0</v>
      </c>
      <c r="AB5" s="9">
        <f>IF($A5="","",SUM($V5:$AA5))</f>
        <v/>
      </c>
      <c r="AC5" s="9">
        <f>IF($A5="","",IFERROR($N5+$AB5,0))</f>
        <v/>
      </c>
      <c r="AD5" s="2" t="inlineStr">
        <is>
          <t>Nein</t>
        </is>
      </c>
      <c r="AE5" s="10">
        <f>IF($A5="","",IF($AD5="Ja","Prüfen","Nein"))</f>
        <v/>
      </c>
    </row>
    <row r="6">
      <c r="A6" s="2" t="inlineStr">
        <is>
          <t>P-1005</t>
        </is>
      </c>
      <c r="B6" s="3" t="inlineStr">
        <is>
          <t>Brunner</t>
        </is>
      </c>
      <c r="C6" s="3" t="inlineStr">
        <is>
          <t>Reto</t>
        </is>
      </c>
      <c r="D6" s="3" t="inlineStr">
        <is>
          <t>Logistik</t>
        </is>
      </c>
      <c r="E6" s="3" t="inlineStr">
        <is>
          <t>Lausanne</t>
        </is>
      </c>
      <c r="F6" s="2" t="inlineStr">
        <is>
          <t>VD</t>
        </is>
      </c>
      <c r="G6" s="3" t="inlineStr">
        <is>
          <t>756.5678.9012.34</t>
        </is>
      </c>
      <c r="H6" s="4" t="n">
        <v>0.7</v>
      </c>
      <c r="I6" s="32" t="n">
        <v>46053</v>
      </c>
      <c r="J6" s="6" t="n">
        <v>6200</v>
      </c>
      <c r="K6" s="7">
        <f>IF($A6="","",$J6*$H6)</f>
        <v/>
      </c>
      <c r="L6" s="6" t="n">
        <v>400</v>
      </c>
      <c r="M6" s="6" t="n">
        <v>0</v>
      </c>
      <c r="N6" s="7">
        <f>IF($A6="","",SUM($K6:$M6))</f>
        <v/>
      </c>
      <c r="O6" s="7">
        <f>IF($A6="","",IFERROR($N6*VLOOKUP("AHV/IV/EO Arbeitnehmer",Parameter!$A$2:$B$20,2,FALSE),0))</f>
        <v/>
      </c>
      <c r="P6" s="7">
        <f>IF($A6="","",IFERROR(MIN($N6,VLOOKUP("ALV Jahresgrenze",Parameter!$A$2:$B$20,2,FALSE)/12)*VLOOKUP("ALV Arbeitnehmer",Parameter!$A$2:$B$20,2,FALSE),0))</f>
        <v/>
      </c>
      <c r="Q6" s="7">
        <f>IF($A6="","",IFERROR($N6*VLOOKUP("NBU Arbeitnehmer",Parameter!$A$2:$B$20,2,FALSE),0))</f>
        <v/>
      </c>
      <c r="R6" s="7">
        <f>IF($A6="","",IFERROR($N6*VLOOKUP("BVG Arbeitnehmer",Parameter!$A$2:$B$20,2,FALSE),0))</f>
        <v/>
      </c>
      <c r="S6" s="7">
        <f>IF($A6="","",IF($AD6="Ja",IFERROR($N6*VLOOKUP("Quellensteuer Standardsatz",Parameter!$A$2:$B$20,2,FALSE),0),0))</f>
        <v/>
      </c>
      <c r="T6" s="6" t="n">
        <v>0</v>
      </c>
      <c r="U6" s="7">
        <f>IF($A6="","",IFERROR($N6-SUM($O6:$T6),0))</f>
        <v/>
      </c>
      <c r="V6" s="7">
        <f>IF($A6="","",IFERROR($N6*VLOOKUP("AHV/IV/EO Arbeitgeber",Parameter!$A$2:$B$20,2,FALSE),0))</f>
        <v/>
      </c>
      <c r="W6" s="7">
        <f>IF($A6="","",IFERROR(MIN($N6,VLOOKUP("ALV Jahresgrenze",Parameter!$A$2:$B$20,2,FALSE)/12)*VLOOKUP("ALV Arbeitgeber",Parameter!$A$2:$B$20,2,FALSE),0))</f>
        <v/>
      </c>
      <c r="X6" s="7">
        <f>IF($A6="","",IFERROR($N6*VLOOKUP("FAK Arbeitgeber",Parameter!$A$2:$B$20,2,FALSE),0))</f>
        <v/>
      </c>
      <c r="Y6" s="7">
        <f>IF($A6="","",IFERROR($N6*VLOOKUP("BU Arbeitgeber",Parameter!$A$2:$B$20,2,FALSE),0))</f>
        <v/>
      </c>
      <c r="Z6" s="7">
        <f>IF($A6="","",IFERROR($N6*VLOOKUP("BVG Arbeitgeber",Parameter!$A$2:$B$20,2,FALSE),0))</f>
        <v/>
      </c>
      <c r="AA6" s="6" t="n">
        <v>0</v>
      </c>
      <c r="AB6" s="7">
        <f>IF($A6="","",SUM($V6:$AA6))</f>
        <v/>
      </c>
      <c r="AC6" s="7">
        <f>IF($A6="","",IFERROR($N6+$AB6,0))</f>
        <v/>
      </c>
      <c r="AD6" s="2" t="inlineStr">
        <is>
          <t>Ja</t>
        </is>
      </c>
      <c r="AE6" s="8">
        <f>IF($A6="","",IF($AD6="Ja","Prüfen","Nein"))</f>
        <v/>
      </c>
    </row>
    <row r="7">
      <c r="A7" s="2" t="inlineStr">
        <is>
          <t>P-1006</t>
        </is>
      </c>
      <c r="B7" s="3" t="inlineStr">
        <is>
          <t>Frei</t>
        </is>
      </c>
      <c r="C7" s="3" t="inlineStr">
        <is>
          <t>Nicole</t>
        </is>
      </c>
      <c r="D7" s="3" t="inlineStr">
        <is>
          <t>Sachbearbeitung</t>
        </is>
      </c>
      <c r="E7" s="3" t="inlineStr">
        <is>
          <t>Luzern</t>
        </is>
      </c>
      <c r="F7" s="2" t="inlineStr">
        <is>
          <t>LU</t>
        </is>
      </c>
      <c r="G7" s="3" t="inlineStr">
        <is>
          <t>756.6789.0123.45</t>
        </is>
      </c>
      <c r="H7" s="4" t="n">
        <v>0.8</v>
      </c>
      <c r="I7" s="32" t="n">
        <v>46053</v>
      </c>
      <c r="J7" s="6" t="n">
        <v>5900</v>
      </c>
      <c r="K7" s="9">
        <f>IF($A7="","",$J7*$H7)</f>
        <v/>
      </c>
      <c r="L7" s="6" t="n">
        <v>0</v>
      </c>
      <c r="M7" s="6" t="n">
        <v>0</v>
      </c>
      <c r="N7" s="9">
        <f>IF($A7="","",SUM($K7:$M7))</f>
        <v/>
      </c>
      <c r="O7" s="9">
        <f>IF($A7="","",IFERROR($N7*VLOOKUP("AHV/IV/EO Arbeitnehmer",Parameter!$A$2:$B$20,2,FALSE),0))</f>
        <v/>
      </c>
      <c r="P7" s="9">
        <f>IF($A7="","",IFERROR(MIN($N7,VLOOKUP("ALV Jahresgrenze",Parameter!$A$2:$B$20,2,FALSE)/12)*VLOOKUP("ALV Arbeitnehmer",Parameter!$A$2:$B$20,2,FALSE),0))</f>
        <v/>
      </c>
      <c r="Q7" s="9">
        <f>IF($A7="","",IFERROR($N7*VLOOKUP("NBU Arbeitnehmer",Parameter!$A$2:$B$20,2,FALSE),0))</f>
        <v/>
      </c>
      <c r="R7" s="9">
        <f>IF($A7="","",IFERROR($N7*VLOOKUP("BVG Arbeitnehmer",Parameter!$A$2:$B$20,2,FALSE),0))</f>
        <v/>
      </c>
      <c r="S7" s="9">
        <f>IF($A7="","",IF($AD7="Ja",IFERROR($N7*VLOOKUP("Quellensteuer Standardsatz",Parameter!$A$2:$B$20,2,FALSE),0),0))</f>
        <v/>
      </c>
      <c r="T7" s="6" t="n">
        <v>0</v>
      </c>
      <c r="U7" s="9">
        <f>IF($A7="","",IFERROR($N7-SUM($O7:$T7),0))</f>
        <v/>
      </c>
      <c r="V7" s="9">
        <f>IF($A7="","",IFERROR($N7*VLOOKUP("AHV/IV/EO Arbeitgeber",Parameter!$A$2:$B$20,2,FALSE),0))</f>
        <v/>
      </c>
      <c r="W7" s="9">
        <f>IF($A7="","",IFERROR(MIN($N7,VLOOKUP("ALV Jahresgrenze",Parameter!$A$2:$B$20,2,FALSE)/12)*VLOOKUP("ALV Arbeitgeber",Parameter!$A$2:$B$20,2,FALSE),0))</f>
        <v/>
      </c>
      <c r="X7" s="9">
        <f>IF($A7="","",IFERROR($N7*VLOOKUP("FAK Arbeitgeber",Parameter!$A$2:$B$20,2,FALSE),0))</f>
        <v/>
      </c>
      <c r="Y7" s="9">
        <f>IF($A7="","",IFERROR($N7*VLOOKUP("BU Arbeitgeber",Parameter!$A$2:$B$20,2,FALSE),0))</f>
        <v/>
      </c>
      <c r="Z7" s="9">
        <f>IF($A7="","",IFERROR($N7*VLOOKUP("BVG Arbeitgeber",Parameter!$A$2:$B$20,2,FALSE),0))</f>
        <v/>
      </c>
      <c r="AA7" s="6" t="n">
        <v>0</v>
      </c>
      <c r="AB7" s="9">
        <f>IF($A7="","",SUM($V7:$AA7))</f>
        <v/>
      </c>
      <c r="AC7" s="9">
        <f>IF($A7="","",IFERROR($N7+$AB7,0))</f>
        <v/>
      </c>
      <c r="AD7" s="2" t="inlineStr">
        <is>
          <t>Nein</t>
        </is>
      </c>
      <c r="AE7" s="10">
        <f>IF($A7="","",IF($AD7="Ja","Prüfen","Nein"))</f>
        <v/>
      </c>
    </row>
    <row r="8">
      <c r="A8" s="2" t="inlineStr">
        <is>
          <t>P-1007</t>
        </is>
      </c>
      <c r="B8" s="3" t="inlineStr">
        <is>
          <t>Wenger</t>
        </is>
      </c>
      <c r="C8" s="3" t="inlineStr">
        <is>
          <t>Stefan</t>
        </is>
      </c>
      <c r="D8" s="3" t="inlineStr">
        <is>
          <t>Beratung</t>
        </is>
      </c>
      <c r="E8" s="3" t="inlineStr">
        <is>
          <t>St. Gallen</t>
        </is>
      </c>
      <c r="F8" s="2" t="inlineStr">
        <is>
          <t>SG</t>
        </is>
      </c>
      <c r="G8" s="3" t="inlineStr">
        <is>
          <t>756.7890.1234.56</t>
        </is>
      </c>
      <c r="H8" s="4" t="n">
        <v>1</v>
      </c>
      <c r="I8" s="32" t="n">
        <v>46053</v>
      </c>
      <c r="J8" s="6" t="n">
        <v>8500</v>
      </c>
      <c r="K8" s="7">
        <f>IF($A8="","",$J8*$H8)</f>
        <v/>
      </c>
      <c r="L8" s="6" t="n">
        <v>0</v>
      </c>
      <c r="M8" s="6" t="n">
        <v>800</v>
      </c>
      <c r="N8" s="7">
        <f>IF($A8="","",SUM($K8:$M8))</f>
        <v/>
      </c>
      <c r="O8" s="7">
        <f>IF($A8="","",IFERROR($N8*VLOOKUP("AHV/IV/EO Arbeitnehmer",Parameter!$A$2:$B$20,2,FALSE),0))</f>
        <v/>
      </c>
      <c r="P8" s="7">
        <f>IF($A8="","",IFERROR(MIN($N8,VLOOKUP("ALV Jahresgrenze",Parameter!$A$2:$B$20,2,FALSE)/12)*VLOOKUP("ALV Arbeitnehmer",Parameter!$A$2:$B$20,2,FALSE),0))</f>
        <v/>
      </c>
      <c r="Q8" s="7">
        <f>IF($A8="","",IFERROR($N8*VLOOKUP("NBU Arbeitnehmer",Parameter!$A$2:$B$20,2,FALSE),0))</f>
        <v/>
      </c>
      <c r="R8" s="7">
        <f>IF($A8="","",IFERROR($N8*VLOOKUP("BVG Arbeitnehmer",Parameter!$A$2:$B$20,2,FALSE),0))</f>
        <v/>
      </c>
      <c r="S8" s="7">
        <f>IF($A8="","",IF($AD8="Ja",IFERROR($N8*VLOOKUP("Quellensteuer Standardsatz",Parameter!$A$2:$B$20,2,FALSE),0),0))</f>
        <v/>
      </c>
      <c r="T8" s="6" t="n">
        <v>0</v>
      </c>
      <c r="U8" s="7">
        <f>IF($A8="","",IFERROR($N8-SUM($O8:$T8),0))</f>
        <v/>
      </c>
      <c r="V8" s="7">
        <f>IF($A8="","",IFERROR($N8*VLOOKUP("AHV/IV/EO Arbeitgeber",Parameter!$A$2:$B$20,2,FALSE),0))</f>
        <v/>
      </c>
      <c r="W8" s="7">
        <f>IF($A8="","",IFERROR(MIN($N8,VLOOKUP("ALV Jahresgrenze",Parameter!$A$2:$B$20,2,FALSE)/12)*VLOOKUP("ALV Arbeitgeber",Parameter!$A$2:$B$20,2,FALSE),0))</f>
        <v/>
      </c>
      <c r="X8" s="7">
        <f>IF($A8="","",IFERROR($N8*VLOOKUP("FAK Arbeitgeber",Parameter!$A$2:$B$20,2,FALSE),0))</f>
        <v/>
      </c>
      <c r="Y8" s="7">
        <f>IF($A8="","",IFERROR($N8*VLOOKUP("BU Arbeitgeber",Parameter!$A$2:$B$20,2,FALSE),0))</f>
        <v/>
      </c>
      <c r="Z8" s="7">
        <f>IF($A8="","",IFERROR($N8*VLOOKUP("BVG Arbeitgeber",Parameter!$A$2:$B$20,2,FALSE),0))</f>
        <v/>
      </c>
      <c r="AA8" s="6" t="n">
        <v>150</v>
      </c>
      <c r="AB8" s="7">
        <f>IF($A8="","",SUM($V8:$AA8))</f>
        <v/>
      </c>
      <c r="AC8" s="7">
        <f>IF($A8="","",IFERROR($N8+$AB8,0))</f>
        <v/>
      </c>
      <c r="AD8" s="2" t="inlineStr">
        <is>
          <t>Nein</t>
        </is>
      </c>
      <c r="AE8" s="8">
        <f>IF($A8="","",IF($AD8="Ja","Prüfen","Nein"))</f>
        <v/>
      </c>
    </row>
    <row r="9">
      <c r="A9" s="2" t="inlineStr">
        <is>
          <t>P-1008</t>
        </is>
      </c>
      <c r="B9" s="3" t="inlineStr">
        <is>
          <t>Rossi</t>
        </is>
      </c>
      <c r="C9" s="3" t="inlineStr">
        <is>
          <t>Claudia</t>
        </is>
      </c>
      <c r="D9" s="3" t="inlineStr">
        <is>
          <t>Finanzen</t>
        </is>
      </c>
      <c r="E9" s="3" t="inlineStr">
        <is>
          <t>Lugano</t>
        </is>
      </c>
      <c r="F9" s="2" t="inlineStr">
        <is>
          <t>TI</t>
        </is>
      </c>
      <c r="G9" s="3" t="inlineStr">
        <is>
          <t>756.8901.2345.67</t>
        </is>
      </c>
      <c r="H9" s="4" t="n">
        <v>0.9</v>
      </c>
      <c r="I9" s="32" t="n">
        <v>46053</v>
      </c>
      <c r="J9" s="6" t="n">
        <v>8800</v>
      </c>
      <c r="K9" s="9">
        <f>IF($A9="","",$J9*$H9)</f>
        <v/>
      </c>
      <c r="L9" s="6" t="n">
        <v>250</v>
      </c>
      <c r="M9" s="6" t="n">
        <v>0</v>
      </c>
      <c r="N9" s="9">
        <f>IF($A9="","",SUM($K9:$M9))</f>
        <v/>
      </c>
      <c r="O9" s="9">
        <f>IF($A9="","",IFERROR($N9*VLOOKUP("AHV/IV/EO Arbeitnehmer",Parameter!$A$2:$B$20,2,FALSE),0))</f>
        <v/>
      </c>
      <c r="P9" s="9">
        <f>IF($A9="","",IFERROR(MIN($N9,VLOOKUP("ALV Jahresgrenze",Parameter!$A$2:$B$20,2,FALSE)/12)*VLOOKUP("ALV Arbeitnehmer",Parameter!$A$2:$B$20,2,FALSE),0))</f>
        <v/>
      </c>
      <c r="Q9" s="9">
        <f>IF($A9="","",IFERROR($N9*VLOOKUP("NBU Arbeitnehmer",Parameter!$A$2:$B$20,2,FALSE),0))</f>
        <v/>
      </c>
      <c r="R9" s="9">
        <f>IF($A9="","",IFERROR($N9*VLOOKUP("BVG Arbeitnehmer",Parameter!$A$2:$B$20,2,FALSE),0))</f>
        <v/>
      </c>
      <c r="S9" s="9">
        <f>IF($A9="","",IF($AD9="Ja",IFERROR($N9*VLOOKUP("Quellensteuer Standardsatz",Parameter!$A$2:$B$20,2,FALSE),0),0))</f>
        <v/>
      </c>
      <c r="T9" s="6" t="n">
        <v>0</v>
      </c>
      <c r="U9" s="9">
        <f>IF($A9="","",IFERROR($N9-SUM($O9:$T9),0))</f>
        <v/>
      </c>
      <c r="V9" s="9">
        <f>IF($A9="","",IFERROR($N9*VLOOKUP("AHV/IV/EO Arbeitgeber",Parameter!$A$2:$B$20,2,FALSE),0))</f>
        <v/>
      </c>
      <c r="W9" s="9">
        <f>IF($A9="","",IFERROR(MIN($N9,VLOOKUP("ALV Jahresgrenze",Parameter!$A$2:$B$20,2,FALSE)/12)*VLOOKUP("ALV Arbeitgeber",Parameter!$A$2:$B$20,2,FALSE),0))</f>
        <v/>
      </c>
      <c r="X9" s="9">
        <f>IF($A9="","",IFERROR($N9*VLOOKUP("FAK Arbeitgeber",Parameter!$A$2:$B$20,2,FALSE),0))</f>
        <v/>
      </c>
      <c r="Y9" s="9">
        <f>IF($A9="","",IFERROR($N9*VLOOKUP("BU Arbeitgeber",Parameter!$A$2:$B$20,2,FALSE),0))</f>
        <v/>
      </c>
      <c r="Z9" s="9">
        <f>IF($A9="","",IFERROR($N9*VLOOKUP("BVG Arbeitgeber",Parameter!$A$2:$B$20,2,FALSE),0))</f>
        <v/>
      </c>
      <c r="AA9" s="6" t="n">
        <v>0</v>
      </c>
      <c r="AB9" s="9">
        <f>IF($A9="","",SUM($V9:$AA9))</f>
        <v/>
      </c>
      <c r="AC9" s="9">
        <f>IF($A9="","",IFERROR($N9+$AB9,0))</f>
        <v/>
      </c>
      <c r="AD9" s="2" t="inlineStr">
        <is>
          <t>Ja</t>
        </is>
      </c>
      <c r="AE9" s="10">
        <f>IF($A9="","",IF($AD9="Ja","Prüfen","Nein"))</f>
        <v/>
      </c>
    </row>
    <row r="10">
      <c r="A10" s="2" t="inlineStr">
        <is>
          <t>P-1009</t>
        </is>
      </c>
      <c r="B10" s="3" t="inlineStr">
        <is>
          <t>Schmid</t>
        </is>
      </c>
      <c r="C10" s="3" t="inlineStr">
        <is>
          <t>Daniela</t>
        </is>
      </c>
      <c r="D10" s="3" t="inlineStr">
        <is>
          <t>Empfang</t>
        </is>
      </c>
      <c r="E10" s="3" t="inlineStr">
        <is>
          <t>Winterthur</t>
        </is>
      </c>
      <c r="F10" s="2" t="inlineStr">
        <is>
          <t>ZH</t>
        </is>
      </c>
      <c r="G10" s="3" t="inlineStr">
        <is>
          <t>756.9012.3456.78</t>
        </is>
      </c>
      <c r="H10" s="4" t="n">
        <v>0.6</v>
      </c>
      <c r="I10" s="32" t="n">
        <v>46053</v>
      </c>
      <c r="J10" s="6" t="n">
        <v>4500</v>
      </c>
      <c r="K10" s="7">
        <f>IF($A10="","",$J10*$H10)</f>
        <v/>
      </c>
      <c r="L10" s="6" t="n">
        <v>200</v>
      </c>
      <c r="M10" s="6" t="n">
        <v>0</v>
      </c>
      <c r="N10" s="7">
        <f>IF($A10="","",SUM($K10:$M10))</f>
        <v/>
      </c>
      <c r="O10" s="7">
        <f>IF($A10="","",IFERROR($N10*VLOOKUP("AHV/IV/EO Arbeitnehmer",Parameter!$A$2:$B$20,2,FALSE),0))</f>
        <v/>
      </c>
      <c r="P10" s="7">
        <f>IF($A10="","",IFERROR(MIN($N10,VLOOKUP("ALV Jahresgrenze",Parameter!$A$2:$B$20,2,FALSE)/12)*VLOOKUP("ALV Arbeitnehmer",Parameter!$A$2:$B$20,2,FALSE),0))</f>
        <v/>
      </c>
      <c r="Q10" s="7">
        <f>IF($A10="","",IFERROR($N10*VLOOKUP("NBU Arbeitnehmer",Parameter!$A$2:$B$20,2,FALSE),0))</f>
        <v/>
      </c>
      <c r="R10" s="7">
        <f>IF($A10="","",IFERROR($N10*VLOOKUP("BVG Arbeitnehmer",Parameter!$A$2:$B$20,2,FALSE),0))</f>
        <v/>
      </c>
      <c r="S10" s="7">
        <f>IF($A10="","",IF($AD10="Ja",IFERROR($N10*VLOOKUP("Quellensteuer Standardsatz",Parameter!$A$2:$B$20,2,FALSE),0),0))</f>
        <v/>
      </c>
      <c r="T10" s="6" t="n">
        <v>0</v>
      </c>
      <c r="U10" s="7">
        <f>IF($A10="","",IFERROR($N10-SUM($O10:$T10),0))</f>
        <v/>
      </c>
      <c r="V10" s="7">
        <f>IF($A10="","",IFERROR($N10*VLOOKUP("AHV/IV/EO Arbeitgeber",Parameter!$A$2:$B$20,2,FALSE),0))</f>
        <v/>
      </c>
      <c r="W10" s="7">
        <f>IF($A10="","",IFERROR(MIN($N10,VLOOKUP("ALV Jahresgrenze",Parameter!$A$2:$B$20,2,FALSE)/12)*VLOOKUP("ALV Arbeitgeber",Parameter!$A$2:$B$20,2,FALSE),0))</f>
        <v/>
      </c>
      <c r="X10" s="7">
        <f>IF($A10="","",IFERROR($N10*VLOOKUP("FAK Arbeitgeber",Parameter!$A$2:$B$20,2,FALSE),0))</f>
        <v/>
      </c>
      <c r="Y10" s="7">
        <f>IF($A10="","",IFERROR($N10*VLOOKUP("BU Arbeitgeber",Parameter!$A$2:$B$20,2,FALSE),0))</f>
        <v/>
      </c>
      <c r="Z10" s="7">
        <f>IF($A10="","",IFERROR($N10*VLOOKUP("BVG Arbeitgeber",Parameter!$A$2:$B$20,2,FALSE),0))</f>
        <v/>
      </c>
      <c r="AA10" s="6" t="n">
        <v>0</v>
      </c>
      <c r="AB10" s="7">
        <f>IF($A10="","",SUM($V10:$AA10))</f>
        <v/>
      </c>
      <c r="AC10" s="7">
        <f>IF($A10="","",IFERROR($N10+$AB10,0))</f>
        <v/>
      </c>
      <c r="AD10" s="2" t="inlineStr">
        <is>
          <t>Nein</t>
        </is>
      </c>
      <c r="AE10" s="8">
        <f>IF($A10="","",IF($AD10="Ja","Prüfen","Nein"))</f>
        <v/>
      </c>
    </row>
    <row r="11">
      <c r="A11" s="2" t="n"/>
      <c r="B11" s="3" t="n"/>
      <c r="C11" s="3" t="n"/>
      <c r="D11" s="3" t="n"/>
      <c r="E11" s="3" t="n"/>
      <c r="F11" s="2" t="n"/>
      <c r="G11" s="3" t="n"/>
      <c r="H11" s="4" t="n"/>
      <c r="I11" s="32" t="n"/>
      <c r="J11" s="6" t="n"/>
      <c r="K11" s="9">
        <f>IF($A11="","",$J11*$H11)</f>
        <v/>
      </c>
      <c r="L11" s="6" t="n"/>
      <c r="M11" s="6" t="n"/>
      <c r="N11" s="9">
        <f>IF($A11="","",SUM($K11:$M11))</f>
        <v/>
      </c>
      <c r="O11" s="9">
        <f>IF($A11="","",IFERROR($N11*VLOOKUP("AHV/IV/EO Arbeitnehmer",Parameter!$A$2:$B$20,2,FALSE),0))</f>
        <v/>
      </c>
      <c r="P11" s="9">
        <f>IF($A11="","",IFERROR(MIN($N11,VLOOKUP("ALV Jahresgrenze",Parameter!$A$2:$B$20,2,FALSE)/12)*VLOOKUP("ALV Arbeitnehmer",Parameter!$A$2:$B$20,2,FALSE),0))</f>
        <v/>
      </c>
      <c r="Q11" s="9">
        <f>IF($A11="","",IFERROR($N11*VLOOKUP("NBU Arbeitnehmer",Parameter!$A$2:$B$20,2,FALSE),0))</f>
        <v/>
      </c>
      <c r="R11" s="9">
        <f>IF($A11="","",IFERROR($N11*VLOOKUP("BVG Arbeitnehmer",Parameter!$A$2:$B$20,2,FALSE),0))</f>
        <v/>
      </c>
      <c r="S11" s="9">
        <f>IF($A11="","",IF($AD11="Ja",IFERROR($N11*VLOOKUP("Quellensteuer Standardsatz",Parameter!$A$2:$B$20,2,FALSE),0),0))</f>
        <v/>
      </c>
      <c r="T11" s="6" t="n"/>
      <c r="U11" s="9">
        <f>IF($A11="","",IFERROR($N11-SUM($O11:$T11),0))</f>
        <v/>
      </c>
      <c r="V11" s="9">
        <f>IF($A11="","",IFERROR($N11*VLOOKUP("AHV/IV/EO Arbeitgeber",Parameter!$A$2:$B$20,2,FALSE),0))</f>
        <v/>
      </c>
      <c r="W11" s="9">
        <f>IF($A11="","",IFERROR(MIN($N11,VLOOKUP("ALV Jahresgrenze",Parameter!$A$2:$B$20,2,FALSE)/12)*VLOOKUP("ALV Arbeitgeber",Parameter!$A$2:$B$20,2,FALSE),0))</f>
        <v/>
      </c>
      <c r="X11" s="9">
        <f>IF($A11="","",IFERROR($N11*VLOOKUP("FAK Arbeitgeber",Parameter!$A$2:$B$20,2,FALSE),0))</f>
        <v/>
      </c>
      <c r="Y11" s="9">
        <f>IF($A11="","",IFERROR($N11*VLOOKUP("BU Arbeitgeber",Parameter!$A$2:$B$20,2,FALSE),0))</f>
        <v/>
      </c>
      <c r="Z11" s="9">
        <f>IF($A11="","",IFERROR($N11*VLOOKUP("BVG Arbeitgeber",Parameter!$A$2:$B$20,2,FALSE),0))</f>
        <v/>
      </c>
      <c r="AA11" s="6" t="n"/>
      <c r="AB11" s="9">
        <f>IF($A11="","",SUM($V11:$AA11))</f>
        <v/>
      </c>
      <c r="AC11" s="9">
        <f>IF($A11="","",IFERROR($N11+$AB11,0))</f>
        <v/>
      </c>
      <c r="AD11" s="2" t="n"/>
      <c r="AE11" s="10">
        <f>IF($A11="","",IF($AD11="Ja","Prüfen","Nein"))</f>
        <v/>
      </c>
    </row>
    <row r="12">
      <c r="A12" s="2" t="n"/>
      <c r="B12" s="3" t="n"/>
      <c r="C12" s="3" t="n"/>
      <c r="D12" s="3" t="n"/>
      <c r="E12" s="3" t="n"/>
      <c r="F12" s="2" t="n"/>
      <c r="G12" s="3" t="n"/>
      <c r="H12" s="4" t="n"/>
      <c r="I12" s="32" t="n"/>
      <c r="J12" s="6" t="n"/>
      <c r="K12" s="7">
        <f>IF($A12="","",$J12*$H12)</f>
        <v/>
      </c>
      <c r="L12" s="6" t="n"/>
      <c r="M12" s="6" t="n"/>
      <c r="N12" s="7">
        <f>IF($A12="","",SUM($K12:$M12))</f>
        <v/>
      </c>
      <c r="O12" s="7">
        <f>IF($A12="","",IFERROR($N12*VLOOKUP("AHV/IV/EO Arbeitnehmer",Parameter!$A$2:$B$20,2,FALSE),0))</f>
        <v/>
      </c>
      <c r="P12" s="7">
        <f>IF($A12="","",IFERROR(MIN($N12,VLOOKUP("ALV Jahresgrenze",Parameter!$A$2:$B$20,2,FALSE)/12)*VLOOKUP("ALV Arbeitnehmer",Parameter!$A$2:$B$20,2,FALSE),0))</f>
        <v/>
      </c>
      <c r="Q12" s="7">
        <f>IF($A12="","",IFERROR($N12*VLOOKUP("NBU Arbeitnehmer",Parameter!$A$2:$B$20,2,FALSE),0))</f>
        <v/>
      </c>
      <c r="R12" s="7">
        <f>IF($A12="","",IFERROR($N12*VLOOKUP("BVG Arbeitnehmer",Parameter!$A$2:$B$20,2,FALSE),0))</f>
        <v/>
      </c>
      <c r="S12" s="7">
        <f>IF($A12="","",IF($AD12="Ja",IFERROR($N12*VLOOKUP("Quellensteuer Standardsatz",Parameter!$A$2:$B$20,2,FALSE),0),0))</f>
        <v/>
      </c>
      <c r="T12" s="6" t="n"/>
      <c r="U12" s="7">
        <f>IF($A12="","",IFERROR($N12-SUM($O12:$T12),0))</f>
        <v/>
      </c>
      <c r="V12" s="7">
        <f>IF($A12="","",IFERROR($N12*VLOOKUP("AHV/IV/EO Arbeitgeber",Parameter!$A$2:$B$20,2,FALSE),0))</f>
        <v/>
      </c>
      <c r="W12" s="7">
        <f>IF($A12="","",IFERROR(MIN($N12,VLOOKUP("ALV Jahresgrenze",Parameter!$A$2:$B$20,2,FALSE)/12)*VLOOKUP("ALV Arbeitgeber",Parameter!$A$2:$B$20,2,FALSE),0))</f>
        <v/>
      </c>
      <c r="X12" s="7">
        <f>IF($A12="","",IFERROR($N12*VLOOKUP("FAK Arbeitgeber",Parameter!$A$2:$B$20,2,FALSE),0))</f>
        <v/>
      </c>
      <c r="Y12" s="7">
        <f>IF($A12="","",IFERROR($N12*VLOOKUP("BU Arbeitgeber",Parameter!$A$2:$B$20,2,FALSE),0))</f>
        <v/>
      </c>
      <c r="Z12" s="7">
        <f>IF($A12="","",IFERROR($N12*VLOOKUP("BVG Arbeitgeber",Parameter!$A$2:$B$20,2,FALSE),0))</f>
        <v/>
      </c>
      <c r="AA12" s="6" t="n"/>
      <c r="AB12" s="7">
        <f>IF($A12="","",SUM($V12:$AA12))</f>
        <v/>
      </c>
      <c r="AC12" s="7">
        <f>IF($A12="","",IFERROR($N12+$AB12,0))</f>
        <v/>
      </c>
      <c r="AD12" s="2" t="n"/>
      <c r="AE12" s="8">
        <f>IF($A12="","",IF($AD12="Ja","Prüfen","Nein"))</f>
        <v/>
      </c>
    </row>
    <row r="13">
      <c r="A13" s="2" t="n"/>
      <c r="B13" s="3" t="n"/>
      <c r="C13" s="3" t="n"/>
      <c r="D13" s="3" t="n"/>
      <c r="E13" s="3" t="n"/>
      <c r="F13" s="2" t="n"/>
      <c r="G13" s="3" t="n"/>
      <c r="H13" s="4" t="n"/>
      <c r="I13" s="32" t="n"/>
      <c r="J13" s="6" t="n"/>
      <c r="K13" s="9">
        <f>IF($A13="","",$J13*$H13)</f>
        <v/>
      </c>
      <c r="L13" s="6" t="n"/>
      <c r="M13" s="6" t="n"/>
      <c r="N13" s="9">
        <f>IF($A13="","",SUM($K13:$M13))</f>
        <v/>
      </c>
      <c r="O13" s="9">
        <f>IF($A13="","",IFERROR($N13*VLOOKUP("AHV/IV/EO Arbeitnehmer",Parameter!$A$2:$B$20,2,FALSE),0))</f>
        <v/>
      </c>
      <c r="P13" s="9">
        <f>IF($A13="","",IFERROR(MIN($N13,VLOOKUP("ALV Jahresgrenze",Parameter!$A$2:$B$20,2,FALSE)/12)*VLOOKUP("ALV Arbeitnehmer",Parameter!$A$2:$B$20,2,FALSE),0))</f>
        <v/>
      </c>
      <c r="Q13" s="9">
        <f>IF($A13="","",IFERROR($N13*VLOOKUP("NBU Arbeitnehmer",Parameter!$A$2:$B$20,2,FALSE),0))</f>
        <v/>
      </c>
      <c r="R13" s="9">
        <f>IF($A13="","",IFERROR($N13*VLOOKUP("BVG Arbeitnehmer",Parameter!$A$2:$B$20,2,FALSE),0))</f>
        <v/>
      </c>
      <c r="S13" s="9">
        <f>IF($A13="","",IF($AD13="Ja",IFERROR($N13*VLOOKUP("Quellensteuer Standardsatz",Parameter!$A$2:$B$20,2,FALSE),0),0))</f>
        <v/>
      </c>
      <c r="T13" s="6" t="n"/>
      <c r="U13" s="9">
        <f>IF($A13="","",IFERROR($N13-SUM($O13:$T13),0))</f>
        <v/>
      </c>
      <c r="V13" s="9">
        <f>IF($A13="","",IFERROR($N13*VLOOKUP("AHV/IV/EO Arbeitgeber",Parameter!$A$2:$B$20,2,FALSE),0))</f>
        <v/>
      </c>
      <c r="W13" s="9">
        <f>IF($A13="","",IFERROR(MIN($N13,VLOOKUP("ALV Jahresgrenze",Parameter!$A$2:$B$20,2,FALSE)/12)*VLOOKUP("ALV Arbeitgeber",Parameter!$A$2:$B$20,2,FALSE),0))</f>
        <v/>
      </c>
      <c r="X13" s="9">
        <f>IF($A13="","",IFERROR($N13*VLOOKUP("FAK Arbeitgeber",Parameter!$A$2:$B$20,2,FALSE),0))</f>
        <v/>
      </c>
      <c r="Y13" s="9">
        <f>IF($A13="","",IFERROR($N13*VLOOKUP("BU Arbeitgeber",Parameter!$A$2:$B$20,2,FALSE),0))</f>
        <v/>
      </c>
      <c r="Z13" s="9">
        <f>IF($A13="","",IFERROR($N13*VLOOKUP("BVG Arbeitgeber",Parameter!$A$2:$B$20,2,FALSE),0))</f>
        <v/>
      </c>
      <c r="AA13" s="6" t="n"/>
      <c r="AB13" s="9">
        <f>IF($A13="","",SUM($V13:$AA13))</f>
        <v/>
      </c>
      <c r="AC13" s="9">
        <f>IF($A13="","",IFERROR($N13+$AB13,0))</f>
        <v/>
      </c>
      <c r="AD13" s="2" t="n"/>
      <c r="AE13" s="10">
        <f>IF($A13="","",IF($AD13="Ja","Prüfen","Nein"))</f>
        <v/>
      </c>
    </row>
    <row r="14">
      <c r="A14" s="2" t="n"/>
      <c r="B14" s="3" t="n"/>
      <c r="C14" s="3" t="n"/>
      <c r="D14" s="3" t="n"/>
      <c r="E14" s="3" t="n"/>
      <c r="F14" s="2" t="n"/>
      <c r="G14" s="3" t="n"/>
      <c r="H14" s="4" t="n"/>
      <c r="I14" s="32" t="n"/>
      <c r="J14" s="6" t="n"/>
      <c r="K14" s="7">
        <f>IF($A14="","",$J14*$H14)</f>
        <v/>
      </c>
      <c r="L14" s="6" t="n"/>
      <c r="M14" s="6" t="n"/>
      <c r="N14" s="7">
        <f>IF($A14="","",SUM($K14:$M14))</f>
        <v/>
      </c>
      <c r="O14" s="7">
        <f>IF($A14="","",IFERROR($N14*VLOOKUP("AHV/IV/EO Arbeitnehmer",Parameter!$A$2:$B$20,2,FALSE),0))</f>
        <v/>
      </c>
      <c r="P14" s="7">
        <f>IF($A14="","",IFERROR(MIN($N14,VLOOKUP("ALV Jahresgrenze",Parameter!$A$2:$B$20,2,FALSE)/12)*VLOOKUP("ALV Arbeitnehmer",Parameter!$A$2:$B$20,2,FALSE),0))</f>
        <v/>
      </c>
      <c r="Q14" s="7">
        <f>IF($A14="","",IFERROR($N14*VLOOKUP("NBU Arbeitnehmer",Parameter!$A$2:$B$20,2,FALSE),0))</f>
        <v/>
      </c>
      <c r="R14" s="7">
        <f>IF($A14="","",IFERROR($N14*VLOOKUP("BVG Arbeitnehmer",Parameter!$A$2:$B$20,2,FALSE),0))</f>
        <v/>
      </c>
      <c r="S14" s="7">
        <f>IF($A14="","",IF($AD14="Ja",IFERROR($N14*VLOOKUP("Quellensteuer Standardsatz",Parameter!$A$2:$B$20,2,FALSE),0),0))</f>
        <v/>
      </c>
      <c r="T14" s="6" t="n"/>
      <c r="U14" s="7">
        <f>IF($A14="","",IFERROR($N14-SUM($O14:$T14),0))</f>
        <v/>
      </c>
      <c r="V14" s="7">
        <f>IF($A14="","",IFERROR($N14*VLOOKUP("AHV/IV/EO Arbeitgeber",Parameter!$A$2:$B$20,2,FALSE),0))</f>
        <v/>
      </c>
      <c r="W14" s="7">
        <f>IF($A14="","",IFERROR(MIN($N14,VLOOKUP("ALV Jahresgrenze",Parameter!$A$2:$B$20,2,FALSE)/12)*VLOOKUP("ALV Arbeitgeber",Parameter!$A$2:$B$20,2,FALSE),0))</f>
        <v/>
      </c>
      <c r="X14" s="7">
        <f>IF($A14="","",IFERROR($N14*VLOOKUP("FAK Arbeitgeber",Parameter!$A$2:$B$20,2,FALSE),0))</f>
        <v/>
      </c>
      <c r="Y14" s="7">
        <f>IF($A14="","",IFERROR($N14*VLOOKUP("BU Arbeitgeber",Parameter!$A$2:$B$20,2,FALSE),0))</f>
        <v/>
      </c>
      <c r="Z14" s="7">
        <f>IF($A14="","",IFERROR($N14*VLOOKUP("BVG Arbeitgeber",Parameter!$A$2:$B$20,2,FALSE),0))</f>
        <v/>
      </c>
      <c r="AA14" s="6" t="n"/>
      <c r="AB14" s="7">
        <f>IF($A14="","",SUM($V14:$AA14))</f>
        <v/>
      </c>
      <c r="AC14" s="7">
        <f>IF($A14="","",IFERROR($N14+$AB14,0))</f>
        <v/>
      </c>
      <c r="AD14" s="2" t="n"/>
      <c r="AE14" s="8">
        <f>IF($A14="","",IF($AD14="Ja","Prüfen","Nein"))</f>
        <v/>
      </c>
    </row>
    <row r="15">
      <c r="A15" s="2" t="n"/>
      <c r="B15" s="3" t="n"/>
      <c r="C15" s="3" t="n"/>
      <c r="D15" s="3" t="n"/>
      <c r="E15" s="3" t="n"/>
      <c r="F15" s="2" t="n"/>
      <c r="G15" s="3" t="n"/>
      <c r="H15" s="4" t="n"/>
      <c r="I15" s="32" t="n"/>
      <c r="J15" s="6" t="n"/>
      <c r="K15" s="9">
        <f>IF($A15="","",$J15*$H15)</f>
        <v/>
      </c>
      <c r="L15" s="6" t="n"/>
      <c r="M15" s="6" t="n"/>
      <c r="N15" s="9">
        <f>IF($A15="","",SUM($K15:$M15))</f>
        <v/>
      </c>
      <c r="O15" s="9">
        <f>IF($A15="","",IFERROR($N15*VLOOKUP("AHV/IV/EO Arbeitnehmer",Parameter!$A$2:$B$20,2,FALSE),0))</f>
        <v/>
      </c>
      <c r="P15" s="9">
        <f>IF($A15="","",IFERROR(MIN($N15,VLOOKUP("ALV Jahresgrenze",Parameter!$A$2:$B$20,2,FALSE)/12)*VLOOKUP("ALV Arbeitnehmer",Parameter!$A$2:$B$20,2,FALSE),0))</f>
        <v/>
      </c>
      <c r="Q15" s="9">
        <f>IF($A15="","",IFERROR($N15*VLOOKUP("NBU Arbeitnehmer",Parameter!$A$2:$B$20,2,FALSE),0))</f>
        <v/>
      </c>
      <c r="R15" s="9">
        <f>IF($A15="","",IFERROR($N15*VLOOKUP("BVG Arbeitnehmer",Parameter!$A$2:$B$20,2,FALSE),0))</f>
        <v/>
      </c>
      <c r="S15" s="9">
        <f>IF($A15="","",IF($AD15="Ja",IFERROR($N15*VLOOKUP("Quellensteuer Standardsatz",Parameter!$A$2:$B$20,2,FALSE),0),0))</f>
        <v/>
      </c>
      <c r="T15" s="6" t="n"/>
      <c r="U15" s="9">
        <f>IF($A15="","",IFERROR($N15-SUM($O15:$T15),0))</f>
        <v/>
      </c>
      <c r="V15" s="9">
        <f>IF($A15="","",IFERROR($N15*VLOOKUP("AHV/IV/EO Arbeitgeber",Parameter!$A$2:$B$20,2,FALSE),0))</f>
        <v/>
      </c>
      <c r="W15" s="9">
        <f>IF($A15="","",IFERROR(MIN($N15,VLOOKUP("ALV Jahresgrenze",Parameter!$A$2:$B$20,2,FALSE)/12)*VLOOKUP("ALV Arbeitgeber",Parameter!$A$2:$B$20,2,FALSE),0))</f>
        <v/>
      </c>
      <c r="X15" s="9">
        <f>IF($A15="","",IFERROR($N15*VLOOKUP("FAK Arbeitgeber",Parameter!$A$2:$B$20,2,FALSE),0))</f>
        <v/>
      </c>
      <c r="Y15" s="9">
        <f>IF($A15="","",IFERROR($N15*VLOOKUP("BU Arbeitgeber",Parameter!$A$2:$B$20,2,FALSE),0))</f>
        <v/>
      </c>
      <c r="Z15" s="9">
        <f>IF($A15="","",IFERROR($N15*VLOOKUP("BVG Arbeitgeber",Parameter!$A$2:$B$20,2,FALSE),0))</f>
        <v/>
      </c>
      <c r="AA15" s="6" t="n"/>
      <c r="AB15" s="9">
        <f>IF($A15="","",SUM($V15:$AA15))</f>
        <v/>
      </c>
      <c r="AC15" s="9">
        <f>IF($A15="","",IFERROR($N15+$AB15,0))</f>
        <v/>
      </c>
      <c r="AD15" s="2" t="n"/>
      <c r="AE15" s="10">
        <f>IF($A15="","",IF($AD15="Ja","Prüfen","Nein"))</f>
        <v/>
      </c>
    </row>
    <row r="16">
      <c r="A16" s="2" t="n"/>
      <c r="B16" s="3" t="n"/>
      <c r="C16" s="3" t="n"/>
      <c r="D16" s="3" t="n"/>
      <c r="E16" s="3" t="n"/>
      <c r="F16" s="2" t="n"/>
      <c r="G16" s="3" t="n"/>
      <c r="H16" s="4" t="n"/>
      <c r="I16" s="32" t="n"/>
      <c r="J16" s="6" t="n"/>
      <c r="K16" s="7">
        <f>IF($A16="","",$J16*$H16)</f>
        <v/>
      </c>
      <c r="L16" s="6" t="n"/>
      <c r="M16" s="6" t="n"/>
      <c r="N16" s="7">
        <f>IF($A16="","",SUM($K16:$M16))</f>
        <v/>
      </c>
      <c r="O16" s="7">
        <f>IF($A16="","",IFERROR($N16*VLOOKUP("AHV/IV/EO Arbeitnehmer",Parameter!$A$2:$B$20,2,FALSE),0))</f>
        <v/>
      </c>
      <c r="P16" s="7">
        <f>IF($A16="","",IFERROR(MIN($N16,VLOOKUP("ALV Jahresgrenze",Parameter!$A$2:$B$20,2,FALSE)/12)*VLOOKUP("ALV Arbeitnehmer",Parameter!$A$2:$B$20,2,FALSE),0))</f>
        <v/>
      </c>
      <c r="Q16" s="7">
        <f>IF($A16="","",IFERROR($N16*VLOOKUP("NBU Arbeitnehmer",Parameter!$A$2:$B$20,2,FALSE),0))</f>
        <v/>
      </c>
      <c r="R16" s="7">
        <f>IF($A16="","",IFERROR($N16*VLOOKUP("BVG Arbeitnehmer",Parameter!$A$2:$B$20,2,FALSE),0))</f>
        <v/>
      </c>
      <c r="S16" s="7">
        <f>IF($A16="","",IF($AD16="Ja",IFERROR($N16*VLOOKUP("Quellensteuer Standardsatz",Parameter!$A$2:$B$20,2,FALSE),0),0))</f>
        <v/>
      </c>
      <c r="T16" s="6" t="n"/>
      <c r="U16" s="7">
        <f>IF($A16="","",IFERROR($N16-SUM($O16:$T16),0))</f>
        <v/>
      </c>
      <c r="V16" s="7">
        <f>IF($A16="","",IFERROR($N16*VLOOKUP("AHV/IV/EO Arbeitgeber",Parameter!$A$2:$B$20,2,FALSE),0))</f>
        <v/>
      </c>
      <c r="W16" s="7">
        <f>IF($A16="","",IFERROR(MIN($N16,VLOOKUP("ALV Jahresgrenze",Parameter!$A$2:$B$20,2,FALSE)/12)*VLOOKUP("ALV Arbeitgeber",Parameter!$A$2:$B$20,2,FALSE),0))</f>
        <v/>
      </c>
      <c r="X16" s="7">
        <f>IF($A16="","",IFERROR($N16*VLOOKUP("FAK Arbeitgeber",Parameter!$A$2:$B$20,2,FALSE),0))</f>
        <v/>
      </c>
      <c r="Y16" s="7">
        <f>IF($A16="","",IFERROR($N16*VLOOKUP("BU Arbeitgeber",Parameter!$A$2:$B$20,2,FALSE),0))</f>
        <v/>
      </c>
      <c r="Z16" s="7">
        <f>IF($A16="","",IFERROR($N16*VLOOKUP("BVG Arbeitgeber",Parameter!$A$2:$B$20,2,FALSE),0))</f>
        <v/>
      </c>
      <c r="AA16" s="6" t="n"/>
      <c r="AB16" s="7">
        <f>IF($A16="","",SUM($V16:$AA16))</f>
        <v/>
      </c>
      <c r="AC16" s="7">
        <f>IF($A16="","",IFERROR($N16+$AB16,0))</f>
        <v/>
      </c>
      <c r="AD16" s="2" t="n"/>
      <c r="AE16" s="8">
        <f>IF($A16="","",IF($AD16="Ja","Prüfen","Nein"))</f>
        <v/>
      </c>
    </row>
    <row r="17">
      <c r="A17" s="2" t="n"/>
      <c r="B17" s="3" t="n"/>
      <c r="C17" s="3" t="n"/>
      <c r="D17" s="3" t="n"/>
      <c r="E17" s="3" t="n"/>
      <c r="F17" s="2" t="n"/>
      <c r="G17" s="3" t="n"/>
      <c r="H17" s="4" t="n"/>
      <c r="I17" s="32" t="n"/>
      <c r="J17" s="6" t="n"/>
      <c r="K17" s="9">
        <f>IF($A17="","",$J17*$H17)</f>
        <v/>
      </c>
      <c r="L17" s="6" t="n"/>
      <c r="M17" s="6" t="n"/>
      <c r="N17" s="9">
        <f>IF($A17="","",SUM($K17:$M17))</f>
        <v/>
      </c>
      <c r="O17" s="9">
        <f>IF($A17="","",IFERROR($N17*VLOOKUP("AHV/IV/EO Arbeitnehmer",Parameter!$A$2:$B$20,2,FALSE),0))</f>
        <v/>
      </c>
      <c r="P17" s="9">
        <f>IF($A17="","",IFERROR(MIN($N17,VLOOKUP("ALV Jahresgrenze",Parameter!$A$2:$B$20,2,FALSE)/12)*VLOOKUP("ALV Arbeitnehmer",Parameter!$A$2:$B$20,2,FALSE),0))</f>
        <v/>
      </c>
      <c r="Q17" s="9">
        <f>IF($A17="","",IFERROR($N17*VLOOKUP("NBU Arbeitnehmer",Parameter!$A$2:$B$20,2,FALSE),0))</f>
        <v/>
      </c>
      <c r="R17" s="9">
        <f>IF($A17="","",IFERROR($N17*VLOOKUP("BVG Arbeitnehmer",Parameter!$A$2:$B$20,2,FALSE),0))</f>
        <v/>
      </c>
      <c r="S17" s="9">
        <f>IF($A17="","",IF($AD17="Ja",IFERROR($N17*VLOOKUP("Quellensteuer Standardsatz",Parameter!$A$2:$B$20,2,FALSE),0),0))</f>
        <v/>
      </c>
      <c r="T17" s="6" t="n"/>
      <c r="U17" s="9">
        <f>IF($A17="","",IFERROR($N17-SUM($O17:$T17),0))</f>
        <v/>
      </c>
      <c r="V17" s="9">
        <f>IF($A17="","",IFERROR($N17*VLOOKUP("AHV/IV/EO Arbeitgeber",Parameter!$A$2:$B$20,2,FALSE),0))</f>
        <v/>
      </c>
      <c r="W17" s="9">
        <f>IF($A17="","",IFERROR(MIN($N17,VLOOKUP("ALV Jahresgrenze",Parameter!$A$2:$B$20,2,FALSE)/12)*VLOOKUP("ALV Arbeitgeber",Parameter!$A$2:$B$20,2,FALSE),0))</f>
        <v/>
      </c>
      <c r="X17" s="9">
        <f>IF($A17="","",IFERROR($N17*VLOOKUP("FAK Arbeitgeber",Parameter!$A$2:$B$20,2,FALSE),0))</f>
        <v/>
      </c>
      <c r="Y17" s="9">
        <f>IF($A17="","",IFERROR($N17*VLOOKUP("BU Arbeitgeber",Parameter!$A$2:$B$20,2,FALSE),0))</f>
        <v/>
      </c>
      <c r="Z17" s="9">
        <f>IF($A17="","",IFERROR($N17*VLOOKUP("BVG Arbeitgeber",Parameter!$A$2:$B$20,2,FALSE),0))</f>
        <v/>
      </c>
      <c r="AA17" s="6" t="n"/>
      <c r="AB17" s="9">
        <f>IF($A17="","",SUM($V17:$AA17))</f>
        <v/>
      </c>
      <c r="AC17" s="9">
        <f>IF($A17="","",IFERROR($N17+$AB17,0))</f>
        <v/>
      </c>
      <c r="AD17" s="2" t="n"/>
      <c r="AE17" s="10">
        <f>IF($A17="","",IF($AD17="Ja","Prüfen","Nein"))</f>
        <v/>
      </c>
    </row>
    <row r="18">
      <c r="A18" s="2" t="n"/>
      <c r="B18" s="3" t="n"/>
      <c r="C18" s="3" t="n"/>
      <c r="D18" s="3" t="n"/>
      <c r="E18" s="3" t="n"/>
      <c r="F18" s="2" t="n"/>
      <c r="G18" s="3" t="n"/>
      <c r="H18" s="4" t="n"/>
      <c r="I18" s="32" t="n"/>
      <c r="J18" s="6" t="n"/>
      <c r="K18" s="7">
        <f>IF($A18="","",$J18*$H18)</f>
        <v/>
      </c>
      <c r="L18" s="6" t="n"/>
      <c r="M18" s="6" t="n"/>
      <c r="N18" s="7">
        <f>IF($A18="","",SUM($K18:$M18))</f>
        <v/>
      </c>
      <c r="O18" s="7">
        <f>IF($A18="","",IFERROR($N18*VLOOKUP("AHV/IV/EO Arbeitnehmer",Parameter!$A$2:$B$20,2,FALSE),0))</f>
        <v/>
      </c>
      <c r="P18" s="7">
        <f>IF($A18="","",IFERROR(MIN($N18,VLOOKUP("ALV Jahresgrenze",Parameter!$A$2:$B$20,2,FALSE)/12)*VLOOKUP("ALV Arbeitnehmer",Parameter!$A$2:$B$20,2,FALSE),0))</f>
        <v/>
      </c>
      <c r="Q18" s="7">
        <f>IF($A18="","",IFERROR($N18*VLOOKUP("NBU Arbeitnehmer",Parameter!$A$2:$B$20,2,FALSE),0))</f>
        <v/>
      </c>
      <c r="R18" s="7">
        <f>IF($A18="","",IFERROR($N18*VLOOKUP("BVG Arbeitnehmer",Parameter!$A$2:$B$20,2,FALSE),0))</f>
        <v/>
      </c>
      <c r="S18" s="7">
        <f>IF($A18="","",IF($AD18="Ja",IFERROR($N18*VLOOKUP("Quellensteuer Standardsatz",Parameter!$A$2:$B$20,2,FALSE),0),0))</f>
        <v/>
      </c>
      <c r="T18" s="6" t="n"/>
      <c r="U18" s="7">
        <f>IF($A18="","",IFERROR($N18-SUM($O18:$T18),0))</f>
        <v/>
      </c>
      <c r="V18" s="7">
        <f>IF($A18="","",IFERROR($N18*VLOOKUP("AHV/IV/EO Arbeitgeber",Parameter!$A$2:$B$20,2,FALSE),0))</f>
        <v/>
      </c>
      <c r="W18" s="7">
        <f>IF($A18="","",IFERROR(MIN($N18,VLOOKUP("ALV Jahresgrenze",Parameter!$A$2:$B$20,2,FALSE)/12)*VLOOKUP("ALV Arbeitgeber",Parameter!$A$2:$B$20,2,FALSE),0))</f>
        <v/>
      </c>
      <c r="X18" s="7">
        <f>IF($A18="","",IFERROR($N18*VLOOKUP("FAK Arbeitgeber",Parameter!$A$2:$B$20,2,FALSE),0))</f>
        <v/>
      </c>
      <c r="Y18" s="7">
        <f>IF($A18="","",IFERROR($N18*VLOOKUP("BU Arbeitgeber",Parameter!$A$2:$B$20,2,FALSE),0))</f>
        <v/>
      </c>
      <c r="Z18" s="7">
        <f>IF($A18="","",IFERROR($N18*VLOOKUP("BVG Arbeitgeber",Parameter!$A$2:$B$20,2,FALSE),0))</f>
        <v/>
      </c>
      <c r="AA18" s="6" t="n"/>
      <c r="AB18" s="7">
        <f>IF($A18="","",SUM($V18:$AA18))</f>
        <v/>
      </c>
      <c r="AC18" s="7">
        <f>IF($A18="","",IFERROR($N18+$AB18,0))</f>
        <v/>
      </c>
      <c r="AD18" s="2" t="n"/>
      <c r="AE18" s="8">
        <f>IF($A18="","",IF($AD18="Ja","Prüfen","Nein"))</f>
        <v/>
      </c>
    </row>
    <row r="19">
      <c r="A19" s="2" t="n"/>
      <c r="B19" s="3" t="n"/>
      <c r="C19" s="3" t="n"/>
      <c r="D19" s="3" t="n"/>
      <c r="E19" s="3" t="n"/>
      <c r="F19" s="2" t="n"/>
      <c r="G19" s="3" t="n"/>
      <c r="H19" s="4" t="n"/>
      <c r="I19" s="32" t="n"/>
      <c r="J19" s="6" t="n"/>
      <c r="K19" s="9">
        <f>IF($A19="","",$J19*$H19)</f>
        <v/>
      </c>
      <c r="L19" s="6" t="n"/>
      <c r="M19" s="6" t="n"/>
      <c r="N19" s="9">
        <f>IF($A19="","",SUM($K19:$M19))</f>
        <v/>
      </c>
      <c r="O19" s="9">
        <f>IF($A19="","",IFERROR($N19*VLOOKUP("AHV/IV/EO Arbeitnehmer",Parameter!$A$2:$B$20,2,FALSE),0))</f>
        <v/>
      </c>
      <c r="P19" s="9">
        <f>IF($A19="","",IFERROR(MIN($N19,VLOOKUP("ALV Jahresgrenze",Parameter!$A$2:$B$20,2,FALSE)/12)*VLOOKUP("ALV Arbeitnehmer",Parameter!$A$2:$B$20,2,FALSE),0))</f>
        <v/>
      </c>
      <c r="Q19" s="9">
        <f>IF($A19="","",IFERROR($N19*VLOOKUP("NBU Arbeitnehmer",Parameter!$A$2:$B$20,2,FALSE),0))</f>
        <v/>
      </c>
      <c r="R19" s="9">
        <f>IF($A19="","",IFERROR($N19*VLOOKUP("BVG Arbeitnehmer",Parameter!$A$2:$B$20,2,FALSE),0))</f>
        <v/>
      </c>
      <c r="S19" s="9">
        <f>IF($A19="","",IF($AD19="Ja",IFERROR($N19*VLOOKUP("Quellensteuer Standardsatz",Parameter!$A$2:$B$20,2,FALSE),0),0))</f>
        <v/>
      </c>
      <c r="T19" s="6" t="n"/>
      <c r="U19" s="9">
        <f>IF($A19="","",IFERROR($N19-SUM($O19:$T19),0))</f>
        <v/>
      </c>
      <c r="V19" s="9">
        <f>IF($A19="","",IFERROR($N19*VLOOKUP("AHV/IV/EO Arbeitgeber",Parameter!$A$2:$B$20,2,FALSE),0))</f>
        <v/>
      </c>
      <c r="W19" s="9">
        <f>IF($A19="","",IFERROR(MIN($N19,VLOOKUP("ALV Jahresgrenze",Parameter!$A$2:$B$20,2,FALSE)/12)*VLOOKUP("ALV Arbeitgeber",Parameter!$A$2:$B$20,2,FALSE),0))</f>
        <v/>
      </c>
      <c r="X19" s="9">
        <f>IF($A19="","",IFERROR($N19*VLOOKUP("FAK Arbeitgeber",Parameter!$A$2:$B$20,2,FALSE),0))</f>
        <v/>
      </c>
      <c r="Y19" s="9">
        <f>IF($A19="","",IFERROR($N19*VLOOKUP("BU Arbeitgeber",Parameter!$A$2:$B$20,2,FALSE),0))</f>
        <v/>
      </c>
      <c r="Z19" s="9">
        <f>IF($A19="","",IFERROR($N19*VLOOKUP("BVG Arbeitgeber",Parameter!$A$2:$B$20,2,FALSE),0))</f>
        <v/>
      </c>
      <c r="AA19" s="6" t="n"/>
      <c r="AB19" s="9">
        <f>IF($A19="","",SUM($V19:$AA19))</f>
        <v/>
      </c>
      <c r="AC19" s="9">
        <f>IF($A19="","",IFERROR($N19+$AB19,0))</f>
        <v/>
      </c>
      <c r="AD19" s="2" t="n"/>
      <c r="AE19" s="10">
        <f>IF($A19="","",IF($AD19="Ja","Prüfen","Nein"))</f>
        <v/>
      </c>
    </row>
    <row r="20">
      <c r="A20" s="2" t="n"/>
      <c r="B20" s="3" t="n"/>
      <c r="C20" s="3" t="n"/>
      <c r="D20" s="3" t="n"/>
      <c r="E20" s="3" t="n"/>
      <c r="F20" s="2" t="n"/>
      <c r="G20" s="3" t="n"/>
      <c r="H20" s="4" t="n"/>
      <c r="I20" s="32" t="n"/>
      <c r="J20" s="6" t="n"/>
      <c r="K20" s="7">
        <f>IF($A20="","",$J20*$H20)</f>
        <v/>
      </c>
      <c r="L20" s="6" t="n"/>
      <c r="M20" s="6" t="n"/>
      <c r="N20" s="7">
        <f>IF($A20="","",SUM($K20:$M20))</f>
        <v/>
      </c>
      <c r="O20" s="7">
        <f>IF($A20="","",IFERROR($N20*VLOOKUP("AHV/IV/EO Arbeitnehmer",Parameter!$A$2:$B$20,2,FALSE),0))</f>
        <v/>
      </c>
      <c r="P20" s="7">
        <f>IF($A20="","",IFERROR(MIN($N20,VLOOKUP("ALV Jahresgrenze",Parameter!$A$2:$B$20,2,FALSE)/12)*VLOOKUP("ALV Arbeitnehmer",Parameter!$A$2:$B$20,2,FALSE),0))</f>
        <v/>
      </c>
      <c r="Q20" s="7">
        <f>IF($A20="","",IFERROR($N20*VLOOKUP("NBU Arbeitnehmer",Parameter!$A$2:$B$20,2,FALSE),0))</f>
        <v/>
      </c>
      <c r="R20" s="7">
        <f>IF($A20="","",IFERROR($N20*VLOOKUP("BVG Arbeitnehmer",Parameter!$A$2:$B$20,2,FALSE),0))</f>
        <v/>
      </c>
      <c r="S20" s="7">
        <f>IF($A20="","",IF($AD20="Ja",IFERROR($N20*VLOOKUP("Quellensteuer Standardsatz",Parameter!$A$2:$B$20,2,FALSE),0),0))</f>
        <v/>
      </c>
      <c r="T20" s="6" t="n"/>
      <c r="U20" s="7">
        <f>IF($A20="","",IFERROR($N20-SUM($O20:$T20),0))</f>
        <v/>
      </c>
      <c r="V20" s="7">
        <f>IF($A20="","",IFERROR($N20*VLOOKUP("AHV/IV/EO Arbeitgeber",Parameter!$A$2:$B$20,2,FALSE),0))</f>
        <v/>
      </c>
      <c r="W20" s="7">
        <f>IF($A20="","",IFERROR(MIN($N20,VLOOKUP("ALV Jahresgrenze",Parameter!$A$2:$B$20,2,FALSE)/12)*VLOOKUP("ALV Arbeitgeber",Parameter!$A$2:$B$20,2,FALSE),0))</f>
        <v/>
      </c>
      <c r="X20" s="7">
        <f>IF($A20="","",IFERROR($N20*VLOOKUP("FAK Arbeitgeber",Parameter!$A$2:$B$20,2,FALSE),0))</f>
        <v/>
      </c>
      <c r="Y20" s="7">
        <f>IF($A20="","",IFERROR($N20*VLOOKUP("BU Arbeitgeber",Parameter!$A$2:$B$20,2,FALSE),0))</f>
        <v/>
      </c>
      <c r="Z20" s="7">
        <f>IF($A20="","",IFERROR($N20*VLOOKUP("BVG Arbeitgeber",Parameter!$A$2:$B$20,2,FALSE),0))</f>
        <v/>
      </c>
      <c r="AA20" s="6" t="n"/>
      <c r="AB20" s="7">
        <f>IF($A20="","",SUM($V20:$AA20))</f>
        <v/>
      </c>
      <c r="AC20" s="7">
        <f>IF($A20="","",IFERROR($N20+$AB20,0))</f>
        <v/>
      </c>
      <c r="AD20" s="2" t="n"/>
      <c r="AE20" s="8">
        <f>IF($A20="","",IF($AD20="Ja","Prüfen","Nein"))</f>
        <v/>
      </c>
    </row>
    <row r="21">
      <c r="A21" s="2" t="n"/>
      <c r="B21" s="3" t="n"/>
      <c r="C21" s="3" t="n"/>
      <c r="D21" s="3" t="n"/>
      <c r="E21" s="3" t="n"/>
      <c r="F21" s="2" t="n"/>
      <c r="G21" s="3" t="n"/>
      <c r="H21" s="4" t="n"/>
      <c r="I21" s="32" t="n"/>
      <c r="J21" s="6" t="n"/>
      <c r="K21" s="9">
        <f>IF($A21="","",$J21*$H21)</f>
        <v/>
      </c>
      <c r="L21" s="6" t="n"/>
      <c r="M21" s="6" t="n"/>
      <c r="N21" s="9">
        <f>IF($A21="","",SUM($K21:$M21))</f>
        <v/>
      </c>
      <c r="O21" s="9">
        <f>IF($A21="","",IFERROR($N21*VLOOKUP("AHV/IV/EO Arbeitnehmer",Parameter!$A$2:$B$20,2,FALSE),0))</f>
        <v/>
      </c>
      <c r="P21" s="9">
        <f>IF($A21="","",IFERROR(MIN($N21,VLOOKUP("ALV Jahresgrenze",Parameter!$A$2:$B$20,2,FALSE)/12)*VLOOKUP("ALV Arbeitnehmer",Parameter!$A$2:$B$20,2,FALSE),0))</f>
        <v/>
      </c>
      <c r="Q21" s="9">
        <f>IF($A21="","",IFERROR($N21*VLOOKUP("NBU Arbeitnehmer",Parameter!$A$2:$B$20,2,FALSE),0))</f>
        <v/>
      </c>
      <c r="R21" s="9">
        <f>IF($A21="","",IFERROR($N21*VLOOKUP("BVG Arbeitnehmer",Parameter!$A$2:$B$20,2,FALSE),0))</f>
        <v/>
      </c>
      <c r="S21" s="9">
        <f>IF($A21="","",IF($AD21="Ja",IFERROR($N21*VLOOKUP("Quellensteuer Standardsatz",Parameter!$A$2:$B$20,2,FALSE),0),0))</f>
        <v/>
      </c>
      <c r="T21" s="6" t="n"/>
      <c r="U21" s="9">
        <f>IF($A21="","",IFERROR($N21-SUM($O21:$T21),0))</f>
        <v/>
      </c>
      <c r="V21" s="9">
        <f>IF($A21="","",IFERROR($N21*VLOOKUP("AHV/IV/EO Arbeitgeber",Parameter!$A$2:$B$20,2,FALSE),0))</f>
        <v/>
      </c>
      <c r="W21" s="9">
        <f>IF($A21="","",IFERROR(MIN($N21,VLOOKUP("ALV Jahresgrenze",Parameter!$A$2:$B$20,2,FALSE)/12)*VLOOKUP("ALV Arbeitgeber",Parameter!$A$2:$B$20,2,FALSE),0))</f>
        <v/>
      </c>
      <c r="X21" s="9">
        <f>IF($A21="","",IFERROR($N21*VLOOKUP("FAK Arbeitgeber",Parameter!$A$2:$B$20,2,FALSE),0))</f>
        <v/>
      </c>
      <c r="Y21" s="9">
        <f>IF($A21="","",IFERROR($N21*VLOOKUP("BU Arbeitgeber",Parameter!$A$2:$B$20,2,FALSE),0))</f>
        <v/>
      </c>
      <c r="Z21" s="9">
        <f>IF($A21="","",IFERROR($N21*VLOOKUP("BVG Arbeitgeber",Parameter!$A$2:$B$20,2,FALSE),0))</f>
        <v/>
      </c>
      <c r="AA21" s="6" t="n"/>
      <c r="AB21" s="9">
        <f>IF($A21="","",SUM($V21:$AA21))</f>
        <v/>
      </c>
      <c r="AC21" s="9">
        <f>IF($A21="","",IFERROR($N21+$AB21,0))</f>
        <v/>
      </c>
      <c r="AD21" s="2" t="n"/>
      <c r="AE21" s="10">
        <f>IF($A21="","",IF($AD21="Ja","Prüfen","Nein"))</f>
        <v/>
      </c>
    </row>
    <row r="22">
      <c r="A22" s="2" t="n"/>
      <c r="B22" s="3" t="n"/>
      <c r="C22" s="3" t="n"/>
      <c r="D22" s="3" t="n"/>
      <c r="E22" s="3" t="n"/>
      <c r="F22" s="2" t="n"/>
      <c r="G22" s="3" t="n"/>
      <c r="H22" s="4" t="n"/>
      <c r="I22" s="32" t="n"/>
      <c r="J22" s="6" t="n"/>
      <c r="K22" s="7">
        <f>IF($A22="","",$J22*$H22)</f>
        <v/>
      </c>
      <c r="L22" s="6" t="n"/>
      <c r="M22" s="6" t="n"/>
      <c r="N22" s="7">
        <f>IF($A22="","",SUM($K22:$M22))</f>
        <v/>
      </c>
      <c r="O22" s="7">
        <f>IF($A22="","",IFERROR($N22*VLOOKUP("AHV/IV/EO Arbeitnehmer",Parameter!$A$2:$B$20,2,FALSE),0))</f>
        <v/>
      </c>
      <c r="P22" s="7">
        <f>IF($A22="","",IFERROR(MIN($N22,VLOOKUP("ALV Jahresgrenze",Parameter!$A$2:$B$20,2,FALSE)/12)*VLOOKUP("ALV Arbeitnehmer",Parameter!$A$2:$B$20,2,FALSE),0))</f>
        <v/>
      </c>
      <c r="Q22" s="7">
        <f>IF($A22="","",IFERROR($N22*VLOOKUP("NBU Arbeitnehmer",Parameter!$A$2:$B$20,2,FALSE),0))</f>
        <v/>
      </c>
      <c r="R22" s="7">
        <f>IF($A22="","",IFERROR($N22*VLOOKUP("BVG Arbeitnehmer",Parameter!$A$2:$B$20,2,FALSE),0))</f>
        <v/>
      </c>
      <c r="S22" s="7">
        <f>IF($A22="","",IF($AD22="Ja",IFERROR($N22*VLOOKUP("Quellensteuer Standardsatz",Parameter!$A$2:$B$20,2,FALSE),0),0))</f>
        <v/>
      </c>
      <c r="T22" s="6" t="n"/>
      <c r="U22" s="7">
        <f>IF($A22="","",IFERROR($N22-SUM($O22:$T22),0))</f>
        <v/>
      </c>
      <c r="V22" s="7">
        <f>IF($A22="","",IFERROR($N22*VLOOKUP("AHV/IV/EO Arbeitgeber",Parameter!$A$2:$B$20,2,FALSE),0))</f>
        <v/>
      </c>
      <c r="W22" s="7">
        <f>IF($A22="","",IFERROR(MIN($N22,VLOOKUP("ALV Jahresgrenze",Parameter!$A$2:$B$20,2,FALSE)/12)*VLOOKUP("ALV Arbeitgeber",Parameter!$A$2:$B$20,2,FALSE),0))</f>
        <v/>
      </c>
      <c r="X22" s="7">
        <f>IF($A22="","",IFERROR($N22*VLOOKUP("FAK Arbeitgeber",Parameter!$A$2:$B$20,2,FALSE),0))</f>
        <v/>
      </c>
      <c r="Y22" s="7">
        <f>IF($A22="","",IFERROR($N22*VLOOKUP("BU Arbeitgeber",Parameter!$A$2:$B$20,2,FALSE),0))</f>
        <v/>
      </c>
      <c r="Z22" s="7">
        <f>IF($A22="","",IFERROR($N22*VLOOKUP("BVG Arbeitgeber",Parameter!$A$2:$B$20,2,FALSE),0))</f>
        <v/>
      </c>
      <c r="AA22" s="6" t="n"/>
      <c r="AB22" s="7">
        <f>IF($A22="","",SUM($V22:$AA22))</f>
        <v/>
      </c>
      <c r="AC22" s="7">
        <f>IF($A22="","",IFERROR($N22+$AB22,0))</f>
        <v/>
      </c>
      <c r="AD22" s="2" t="n"/>
      <c r="AE22" s="8">
        <f>IF($A22="","",IF($AD22="Ja","Prüfen","Nein"))</f>
        <v/>
      </c>
    </row>
    <row r="23">
      <c r="A23" s="2" t="n"/>
      <c r="B23" s="3" t="n"/>
      <c r="C23" s="3" t="n"/>
      <c r="D23" s="3" t="n"/>
      <c r="E23" s="3" t="n"/>
      <c r="F23" s="2" t="n"/>
      <c r="G23" s="3" t="n"/>
      <c r="H23" s="4" t="n"/>
      <c r="I23" s="32" t="n"/>
      <c r="J23" s="6" t="n"/>
      <c r="K23" s="9">
        <f>IF($A23="","",$J23*$H23)</f>
        <v/>
      </c>
      <c r="L23" s="6" t="n"/>
      <c r="M23" s="6" t="n"/>
      <c r="N23" s="9">
        <f>IF($A23="","",SUM($K23:$M23))</f>
        <v/>
      </c>
      <c r="O23" s="9">
        <f>IF($A23="","",IFERROR($N23*VLOOKUP("AHV/IV/EO Arbeitnehmer",Parameter!$A$2:$B$20,2,FALSE),0))</f>
        <v/>
      </c>
      <c r="P23" s="9">
        <f>IF($A23="","",IFERROR(MIN($N23,VLOOKUP("ALV Jahresgrenze",Parameter!$A$2:$B$20,2,FALSE)/12)*VLOOKUP("ALV Arbeitnehmer",Parameter!$A$2:$B$20,2,FALSE),0))</f>
        <v/>
      </c>
      <c r="Q23" s="9">
        <f>IF($A23="","",IFERROR($N23*VLOOKUP("NBU Arbeitnehmer",Parameter!$A$2:$B$20,2,FALSE),0))</f>
        <v/>
      </c>
      <c r="R23" s="9">
        <f>IF($A23="","",IFERROR($N23*VLOOKUP("BVG Arbeitnehmer",Parameter!$A$2:$B$20,2,FALSE),0))</f>
        <v/>
      </c>
      <c r="S23" s="9">
        <f>IF($A23="","",IF($AD23="Ja",IFERROR($N23*VLOOKUP("Quellensteuer Standardsatz",Parameter!$A$2:$B$20,2,FALSE),0),0))</f>
        <v/>
      </c>
      <c r="T23" s="6" t="n"/>
      <c r="U23" s="9">
        <f>IF($A23="","",IFERROR($N23-SUM($O23:$T23),0))</f>
        <v/>
      </c>
      <c r="V23" s="9">
        <f>IF($A23="","",IFERROR($N23*VLOOKUP("AHV/IV/EO Arbeitgeber",Parameter!$A$2:$B$20,2,FALSE),0))</f>
        <v/>
      </c>
      <c r="W23" s="9">
        <f>IF($A23="","",IFERROR(MIN($N23,VLOOKUP("ALV Jahresgrenze",Parameter!$A$2:$B$20,2,FALSE)/12)*VLOOKUP("ALV Arbeitgeber",Parameter!$A$2:$B$20,2,FALSE),0))</f>
        <v/>
      </c>
      <c r="X23" s="9">
        <f>IF($A23="","",IFERROR($N23*VLOOKUP("FAK Arbeitgeber",Parameter!$A$2:$B$20,2,FALSE),0))</f>
        <v/>
      </c>
      <c r="Y23" s="9">
        <f>IF($A23="","",IFERROR($N23*VLOOKUP("BU Arbeitgeber",Parameter!$A$2:$B$20,2,FALSE),0))</f>
        <v/>
      </c>
      <c r="Z23" s="9">
        <f>IF($A23="","",IFERROR($N23*VLOOKUP("BVG Arbeitgeber",Parameter!$A$2:$B$20,2,FALSE),0))</f>
        <v/>
      </c>
      <c r="AA23" s="6" t="n"/>
      <c r="AB23" s="9">
        <f>IF($A23="","",SUM($V23:$AA23))</f>
        <v/>
      </c>
      <c r="AC23" s="9">
        <f>IF($A23="","",IFERROR($N23+$AB23,0))</f>
        <v/>
      </c>
      <c r="AD23" s="2" t="n"/>
      <c r="AE23" s="10">
        <f>IF($A23="","",IF($AD23="Ja","Prüfen","Nein"))</f>
        <v/>
      </c>
    </row>
    <row r="24">
      <c r="A24" s="2" t="n"/>
      <c r="B24" s="3" t="n"/>
      <c r="C24" s="3" t="n"/>
      <c r="D24" s="3" t="n"/>
      <c r="E24" s="3" t="n"/>
      <c r="F24" s="2" t="n"/>
      <c r="G24" s="3" t="n"/>
      <c r="H24" s="4" t="n"/>
      <c r="I24" s="32" t="n"/>
      <c r="J24" s="6" t="n"/>
      <c r="K24" s="7">
        <f>IF($A24="","",$J24*$H24)</f>
        <v/>
      </c>
      <c r="L24" s="6" t="n"/>
      <c r="M24" s="6" t="n"/>
      <c r="N24" s="7">
        <f>IF($A24="","",SUM($K24:$M24))</f>
        <v/>
      </c>
      <c r="O24" s="7">
        <f>IF($A24="","",IFERROR($N24*VLOOKUP("AHV/IV/EO Arbeitnehmer",Parameter!$A$2:$B$20,2,FALSE),0))</f>
        <v/>
      </c>
      <c r="P24" s="7">
        <f>IF($A24="","",IFERROR(MIN($N24,VLOOKUP("ALV Jahresgrenze",Parameter!$A$2:$B$20,2,FALSE)/12)*VLOOKUP("ALV Arbeitnehmer",Parameter!$A$2:$B$20,2,FALSE),0))</f>
        <v/>
      </c>
      <c r="Q24" s="7">
        <f>IF($A24="","",IFERROR($N24*VLOOKUP("NBU Arbeitnehmer",Parameter!$A$2:$B$20,2,FALSE),0))</f>
        <v/>
      </c>
      <c r="R24" s="7">
        <f>IF($A24="","",IFERROR($N24*VLOOKUP("BVG Arbeitnehmer",Parameter!$A$2:$B$20,2,FALSE),0))</f>
        <v/>
      </c>
      <c r="S24" s="7">
        <f>IF($A24="","",IF($AD24="Ja",IFERROR($N24*VLOOKUP("Quellensteuer Standardsatz",Parameter!$A$2:$B$20,2,FALSE),0),0))</f>
        <v/>
      </c>
      <c r="T24" s="6" t="n"/>
      <c r="U24" s="7">
        <f>IF($A24="","",IFERROR($N24-SUM($O24:$T24),0))</f>
        <v/>
      </c>
      <c r="V24" s="7">
        <f>IF($A24="","",IFERROR($N24*VLOOKUP("AHV/IV/EO Arbeitgeber",Parameter!$A$2:$B$20,2,FALSE),0))</f>
        <v/>
      </c>
      <c r="W24" s="7">
        <f>IF($A24="","",IFERROR(MIN($N24,VLOOKUP("ALV Jahresgrenze",Parameter!$A$2:$B$20,2,FALSE)/12)*VLOOKUP("ALV Arbeitgeber",Parameter!$A$2:$B$20,2,FALSE),0))</f>
        <v/>
      </c>
      <c r="X24" s="7">
        <f>IF($A24="","",IFERROR($N24*VLOOKUP("FAK Arbeitgeber",Parameter!$A$2:$B$20,2,FALSE),0))</f>
        <v/>
      </c>
      <c r="Y24" s="7">
        <f>IF($A24="","",IFERROR($N24*VLOOKUP("BU Arbeitgeber",Parameter!$A$2:$B$20,2,FALSE),0))</f>
        <v/>
      </c>
      <c r="Z24" s="7">
        <f>IF($A24="","",IFERROR($N24*VLOOKUP("BVG Arbeitgeber",Parameter!$A$2:$B$20,2,FALSE),0))</f>
        <v/>
      </c>
      <c r="AA24" s="6" t="n"/>
      <c r="AB24" s="7">
        <f>IF($A24="","",SUM($V24:$AA24))</f>
        <v/>
      </c>
      <c r="AC24" s="7">
        <f>IF($A24="","",IFERROR($N24+$AB24,0))</f>
        <v/>
      </c>
      <c r="AD24" s="2" t="n"/>
      <c r="AE24" s="8">
        <f>IF($A24="","",IF($AD24="Ja","Prüfen","Nein"))</f>
        <v/>
      </c>
    </row>
    <row r="25">
      <c r="A25" s="2" t="n"/>
      <c r="B25" s="3" t="n"/>
      <c r="C25" s="3" t="n"/>
      <c r="D25" s="3" t="n"/>
      <c r="E25" s="3" t="n"/>
      <c r="F25" s="2" t="n"/>
      <c r="G25" s="3" t="n"/>
      <c r="H25" s="4" t="n"/>
      <c r="I25" s="32" t="n"/>
      <c r="J25" s="6" t="n"/>
      <c r="K25" s="9">
        <f>IF($A25="","",$J25*$H25)</f>
        <v/>
      </c>
      <c r="L25" s="6" t="n"/>
      <c r="M25" s="6" t="n"/>
      <c r="N25" s="9">
        <f>IF($A25="","",SUM($K25:$M25))</f>
        <v/>
      </c>
      <c r="O25" s="9">
        <f>IF($A25="","",IFERROR($N25*VLOOKUP("AHV/IV/EO Arbeitnehmer",Parameter!$A$2:$B$20,2,FALSE),0))</f>
        <v/>
      </c>
      <c r="P25" s="9">
        <f>IF($A25="","",IFERROR(MIN($N25,VLOOKUP("ALV Jahresgrenze",Parameter!$A$2:$B$20,2,FALSE)/12)*VLOOKUP("ALV Arbeitnehmer",Parameter!$A$2:$B$20,2,FALSE),0))</f>
        <v/>
      </c>
      <c r="Q25" s="9">
        <f>IF($A25="","",IFERROR($N25*VLOOKUP("NBU Arbeitnehmer",Parameter!$A$2:$B$20,2,FALSE),0))</f>
        <v/>
      </c>
      <c r="R25" s="9">
        <f>IF($A25="","",IFERROR($N25*VLOOKUP("BVG Arbeitnehmer",Parameter!$A$2:$B$20,2,FALSE),0))</f>
        <v/>
      </c>
      <c r="S25" s="9">
        <f>IF($A25="","",IF($AD25="Ja",IFERROR($N25*VLOOKUP("Quellensteuer Standardsatz",Parameter!$A$2:$B$20,2,FALSE),0),0))</f>
        <v/>
      </c>
      <c r="T25" s="6" t="n"/>
      <c r="U25" s="9">
        <f>IF($A25="","",IFERROR($N25-SUM($O25:$T25),0))</f>
        <v/>
      </c>
      <c r="V25" s="9">
        <f>IF($A25="","",IFERROR($N25*VLOOKUP("AHV/IV/EO Arbeitgeber",Parameter!$A$2:$B$20,2,FALSE),0))</f>
        <v/>
      </c>
      <c r="W25" s="9">
        <f>IF($A25="","",IFERROR(MIN($N25,VLOOKUP("ALV Jahresgrenze",Parameter!$A$2:$B$20,2,FALSE)/12)*VLOOKUP("ALV Arbeitgeber",Parameter!$A$2:$B$20,2,FALSE),0))</f>
        <v/>
      </c>
      <c r="X25" s="9">
        <f>IF($A25="","",IFERROR($N25*VLOOKUP("FAK Arbeitgeber",Parameter!$A$2:$B$20,2,FALSE),0))</f>
        <v/>
      </c>
      <c r="Y25" s="9">
        <f>IF($A25="","",IFERROR($N25*VLOOKUP("BU Arbeitgeber",Parameter!$A$2:$B$20,2,FALSE),0))</f>
        <v/>
      </c>
      <c r="Z25" s="9">
        <f>IF($A25="","",IFERROR($N25*VLOOKUP("BVG Arbeitgeber",Parameter!$A$2:$B$20,2,FALSE),0))</f>
        <v/>
      </c>
      <c r="AA25" s="6" t="n"/>
      <c r="AB25" s="9">
        <f>IF($A25="","",SUM($V25:$AA25))</f>
        <v/>
      </c>
      <c r="AC25" s="9">
        <f>IF($A25="","",IFERROR($N25+$AB25,0))</f>
        <v/>
      </c>
      <c r="AD25" s="2" t="n"/>
      <c r="AE25" s="10">
        <f>IF($A25="","",IF($AD25="Ja","Prüfen","Nein"))</f>
        <v/>
      </c>
    </row>
    <row r="26">
      <c r="A26" s="2" t="n"/>
      <c r="B26" s="3" t="n"/>
      <c r="C26" s="3" t="n"/>
      <c r="D26" s="3" t="n"/>
      <c r="E26" s="3" t="n"/>
      <c r="F26" s="2" t="n"/>
      <c r="G26" s="3" t="n"/>
      <c r="H26" s="4" t="n"/>
      <c r="I26" s="32" t="n"/>
      <c r="J26" s="6" t="n"/>
      <c r="K26" s="7">
        <f>IF($A26="","",$J26*$H26)</f>
        <v/>
      </c>
      <c r="L26" s="6" t="n"/>
      <c r="M26" s="6" t="n"/>
      <c r="N26" s="7">
        <f>IF($A26="","",SUM($K26:$M26))</f>
        <v/>
      </c>
      <c r="O26" s="7">
        <f>IF($A26="","",IFERROR($N26*VLOOKUP("AHV/IV/EO Arbeitnehmer",Parameter!$A$2:$B$20,2,FALSE),0))</f>
        <v/>
      </c>
      <c r="P26" s="7">
        <f>IF($A26="","",IFERROR(MIN($N26,VLOOKUP("ALV Jahresgrenze",Parameter!$A$2:$B$20,2,FALSE)/12)*VLOOKUP("ALV Arbeitnehmer",Parameter!$A$2:$B$20,2,FALSE),0))</f>
        <v/>
      </c>
      <c r="Q26" s="7">
        <f>IF($A26="","",IFERROR($N26*VLOOKUP("NBU Arbeitnehmer",Parameter!$A$2:$B$20,2,FALSE),0))</f>
        <v/>
      </c>
      <c r="R26" s="7">
        <f>IF($A26="","",IFERROR($N26*VLOOKUP("BVG Arbeitnehmer",Parameter!$A$2:$B$20,2,FALSE),0))</f>
        <v/>
      </c>
      <c r="S26" s="7">
        <f>IF($A26="","",IF($AD26="Ja",IFERROR($N26*VLOOKUP("Quellensteuer Standardsatz",Parameter!$A$2:$B$20,2,FALSE),0),0))</f>
        <v/>
      </c>
      <c r="T26" s="6" t="n"/>
      <c r="U26" s="7">
        <f>IF($A26="","",IFERROR($N26-SUM($O26:$T26),0))</f>
        <v/>
      </c>
      <c r="V26" s="7">
        <f>IF($A26="","",IFERROR($N26*VLOOKUP("AHV/IV/EO Arbeitgeber",Parameter!$A$2:$B$20,2,FALSE),0))</f>
        <v/>
      </c>
      <c r="W26" s="7">
        <f>IF($A26="","",IFERROR(MIN($N26,VLOOKUP("ALV Jahresgrenze",Parameter!$A$2:$B$20,2,FALSE)/12)*VLOOKUP("ALV Arbeitgeber",Parameter!$A$2:$B$20,2,FALSE),0))</f>
        <v/>
      </c>
      <c r="X26" s="7">
        <f>IF($A26="","",IFERROR($N26*VLOOKUP("FAK Arbeitgeber",Parameter!$A$2:$B$20,2,FALSE),0))</f>
        <v/>
      </c>
      <c r="Y26" s="7">
        <f>IF($A26="","",IFERROR($N26*VLOOKUP("BU Arbeitgeber",Parameter!$A$2:$B$20,2,FALSE),0))</f>
        <v/>
      </c>
      <c r="Z26" s="7">
        <f>IF($A26="","",IFERROR($N26*VLOOKUP("BVG Arbeitgeber",Parameter!$A$2:$B$20,2,FALSE),0))</f>
        <v/>
      </c>
      <c r="AA26" s="6" t="n"/>
      <c r="AB26" s="7">
        <f>IF($A26="","",SUM($V26:$AA26))</f>
        <v/>
      </c>
      <c r="AC26" s="7">
        <f>IF($A26="","",IFERROR($N26+$AB26,0))</f>
        <v/>
      </c>
      <c r="AD26" s="2" t="n"/>
      <c r="AE26" s="8">
        <f>IF($A26="","",IF($AD26="Ja","Prüfen","Nein"))</f>
        <v/>
      </c>
    </row>
    <row r="27">
      <c r="A27" s="2" t="n"/>
      <c r="B27" s="3" t="n"/>
      <c r="C27" s="3" t="n"/>
      <c r="D27" s="3" t="n"/>
      <c r="E27" s="3" t="n"/>
      <c r="F27" s="2" t="n"/>
      <c r="G27" s="3" t="n"/>
      <c r="H27" s="4" t="n"/>
      <c r="I27" s="32" t="n"/>
      <c r="J27" s="6" t="n"/>
      <c r="K27" s="9">
        <f>IF($A27="","",$J27*$H27)</f>
        <v/>
      </c>
      <c r="L27" s="6" t="n"/>
      <c r="M27" s="6" t="n"/>
      <c r="N27" s="9">
        <f>IF($A27="","",SUM($K27:$M27))</f>
        <v/>
      </c>
      <c r="O27" s="9">
        <f>IF($A27="","",IFERROR($N27*VLOOKUP("AHV/IV/EO Arbeitnehmer",Parameter!$A$2:$B$20,2,FALSE),0))</f>
        <v/>
      </c>
      <c r="P27" s="9">
        <f>IF($A27="","",IFERROR(MIN($N27,VLOOKUP("ALV Jahresgrenze",Parameter!$A$2:$B$20,2,FALSE)/12)*VLOOKUP("ALV Arbeitnehmer",Parameter!$A$2:$B$20,2,FALSE),0))</f>
        <v/>
      </c>
      <c r="Q27" s="9">
        <f>IF($A27="","",IFERROR($N27*VLOOKUP("NBU Arbeitnehmer",Parameter!$A$2:$B$20,2,FALSE),0))</f>
        <v/>
      </c>
      <c r="R27" s="9">
        <f>IF($A27="","",IFERROR($N27*VLOOKUP("BVG Arbeitnehmer",Parameter!$A$2:$B$20,2,FALSE),0))</f>
        <v/>
      </c>
      <c r="S27" s="9">
        <f>IF($A27="","",IF($AD27="Ja",IFERROR($N27*VLOOKUP("Quellensteuer Standardsatz",Parameter!$A$2:$B$20,2,FALSE),0),0))</f>
        <v/>
      </c>
      <c r="T27" s="6" t="n"/>
      <c r="U27" s="9">
        <f>IF($A27="","",IFERROR($N27-SUM($O27:$T27),0))</f>
        <v/>
      </c>
      <c r="V27" s="9">
        <f>IF($A27="","",IFERROR($N27*VLOOKUP("AHV/IV/EO Arbeitgeber",Parameter!$A$2:$B$20,2,FALSE),0))</f>
        <v/>
      </c>
      <c r="W27" s="9">
        <f>IF($A27="","",IFERROR(MIN($N27,VLOOKUP("ALV Jahresgrenze",Parameter!$A$2:$B$20,2,FALSE)/12)*VLOOKUP("ALV Arbeitgeber",Parameter!$A$2:$B$20,2,FALSE),0))</f>
        <v/>
      </c>
      <c r="X27" s="9">
        <f>IF($A27="","",IFERROR($N27*VLOOKUP("FAK Arbeitgeber",Parameter!$A$2:$B$20,2,FALSE),0))</f>
        <v/>
      </c>
      <c r="Y27" s="9">
        <f>IF($A27="","",IFERROR($N27*VLOOKUP("BU Arbeitgeber",Parameter!$A$2:$B$20,2,FALSE),0))</f>
        <v/>
      </c>
      <c r="Z27" s="9">
        <f>IF($A27="","",IFERROR($N27*VLOOKUP("BVG Arbeitgeber",Parameter!$A$2:$B$20,2,FALSE),0))</f>
        <v/>
      </c>
      <c r="AA27" s="6" t="n"/>
      <c r="AB27" s="9">
        <f>IF($A27="","",SUM($V27:$AA27))</f>
        <v/>
      </c>
      <c r="AC27" s="9">
        <f>IF($A27="","",IFERROR($N27+$AB27,0))</f>
        <v/>
      </c>
      <c r="AD27" s="2" t="n"/>
      <c r="AE27" s="10">
        <f>IF($A27="","",IF($AD27="Ja","Prüfen","Nein"))</f>
        <v/>
      </c>
    </row>
    <row r="28">
      <c r="A28" s="2" t="n"/>
      <c r="B28" s="3" t="n"/>
      <c r="C28" s="3" t="n"/>
      <c r="D28" s="3" t="n"/>
      <c r="E28" s="3" t="n"/>
      <c r="F28" s="2" t="n"/>
      <c r="G28" s="3" t="n"/>
      <c r="H28" s="4" t="n"/>
      <c r="I28" s="32" t="n"/>
      <c r="J28" s="6" t="n"/>
      <c r="K28" s="7">
        <f>IF($A28="","",$J28*$H28)</f>
        <v/>
      </c>
      <c r="L28" s="6" t="n"/>
      <c r="M28" s="6" t="n"/>
      <c r="N28" s="7">
        <f>IF($A28="","",SUM($K28:$M28))</f>
        <v/>
      </c>
      <c r="O28" s="7">
        <f>IF($A28="","",IFERROR($N28*VLOOKUP("AHV/IV/EO Arbeitnehmer",Parameter!$A$2:$B$20,2,FALSE),0))</f>
        <v/>
      </c>
      <c r="P28" s="7">
        <f>IF($A28="","",IFERROR(MIN($N28,VLOOKUP("ALV Jahresgrenze",Parameter!$A$2:$B$20,2,FALSE)/12)*VLOOKUP("ALV Arbeitnehmer",Parameter!$A$2:$B$20,2,FALSE),0))</f>
        <v/>
      </c>
      <c r="Q28" s="7">
        <f>IF($A28="","",IFERROR($N28*VLOOKUP("NBU Arbeitnehmer",Parameter!$A$2:$B$20,2,FALSE),0))</f>
        <v/>
      </c>
      <c r="R28" s="7">
        <f>IF($A28="","",IFERROR($N28*VLOOKUP("BVG Arbeitnehmer",Parameter!$A$2:$B$20,2,FALSE),0))</f>
        <v/>
      </c>
      <c r="S28" s="7">
        <f>IF($A28="","",IF($AD28="Ja",IFERROR($N28*VLOOKUP("Quellensteuer Standardsatz",Parameter!$A$2:$B$20,2,FALSE),0),0))</f>
        <v/>
      </c>
      <c r="T28" s="6" t="n"/>
      <c r="U28" s="7">
        <f>IF($A28="","",IFERROR($N28-SUM($O28:$T28),0))</f>
        <v/>
      </c>
      <c r="V28" s="7">
        <f>IF($A28="","",IFERROR($N28*VLOOKUP("AHV/IV/EO Arbeitgeber",Parameter!$A$2:$B$20,2,FALSE),0))</f>
        <v/>
      </c>
      <c r="W28" s="7">
        <f>IF($A28="","",IFERROR(MIN($N28,VLOOKUP("ALV Jahresgrenze",Parameter!$A$2:$B$20,2,FALSE)/12)*VLOOKUP("ALV Arbeitgeber",Parameter!$A$2:$B$20,2,FALSE),0))</f>
        <v/>
      </c>
      <c r="X28" s="7">
        <f>IF($A28="","",IFERROR($N28*VLOOKUP("FAK Arbeitgeber",Parameter!$A$2:$B$20,2,FALSE),0))</f>
        <v/>
      </c>
      <c r="Y28" s="7">
        <f>IF($A28="","",IFERROR($N28*VLOOKUP("BU Arbeitgeber",Parameter!$A$2:$B$20,2,FALSE),0))</f>
        <v/>
      </c>
      <c r="Z28" s="7">
        <f>IF($A28="","",IFERROR($N28*VLOOKUP("BVG Arbeitgeber",Parameter!$A$2:$B$20,2,FALSE),0))</f>
        <v/>
      </c>
      <c r="AA28" s="6" t="n"/>
      <c r="AB28" s="7">
        <f>IF($A28="","",SUM($V28:$AA28))</f>
        <v/>
      </c>
      <c r="AC28" s="7">
        <f>IF($A28="","",IFERROR($N28+$AB28,0))</f>
        <v/>
      </c>
      <c r="AD28" s="2" t="n"/>
      <c r="AE28" s="8">
        <f>IF($A28="","",IF($AD28="Ja","Prüfen","Nein"))</f>
        <v/>
      </c>
    </row>
    <row r="29">
      <c r="A29" s="2" t="n"/>
      <c r="B29" s="3" t="n"/>
      <c r="C29" s="3" t="n"/>
      <c r="D29" s="3" t="n"/>
      <c r="E29" s="3" t="n"/>
      <c r="F29" s="2" t="n"/>
      <c r="G29" s="3" t="n"/>
      <c r="H29" s="4" t="n"/>
      <c r="I29" s="32" t="n"/>
      <c r="J29" s="6" t="n"/>
      <c r="K29" s="9">
        <f>IF($A29="","",$J29*$H29)</f>
        <v/>
      </c>
      <c r="L29" s="6" t="n"/>
      <c r="M29" s="6" t="n"/>
      <c r="N29" s="9">
        <f>IF($A29="","",SUM($K29:$M29))</f>
        <v/>
      </c>
      <c r="O29" s="9">
        <f>IF($A29="","",IFERROR($N29*VLOOKUP("AHV/IV/EO Arbeitnehmer",Parameter!$A$2:$B$20,2,FALSE),0))</f>
        <v/>
      </c>
      <c r="P29" s="9">
        <f>IF($A29="","",IFERROR(MIN($N29,VLOOKUP("ALV Jahresgrenze",Parameter!$A$2:$B$20,2,FALSE)/12)*VLOOKUP("ALV Arbeitnehmer",Parameter!$A$2:$B$20,2,FALSE),0))</f>
        <v/>
      </c>
      <c r="Q29" s="9">
        <f>IF($A29="","",IFERROR($N29*VLOOKUP("NBU Arbeitnehmer",Parameter!$A$2:$B$20,2,FALSE),0))</f>
        <v/>
      </c>
      <c r="R29" s="9">
        <f>IF($A29="","",IFERROR($N29*VLOOKUP("BVG Arbeitnehmer",Parameter!$A$2:$B$20,2,FALSE),0))</f>
        <v/>
      </c>
      <c r="S29" s="9">
        <f>IF($A29="","",IF($AD29="Ja",IFERROR($N29*VLOOKUP("Quellensteuer Standardsatz",Parameter!$A$2:$B$20,2,FALSE),0),0))</f>
        <v/>
      </c>
      <c r="T29" s="6" t="n"/>
      <c r="U29" s="9">
        <f>IF($A29="","",IFERROR($N29-SUM($O29:$T29),0))</f>
        <v/>
      </c>
      <c r="V29" s="9">
        <f>IF($A29="","",IFERROR($N29*VLOOKUP("AHV/IV/EO Arbeitgeber",Parameter!$A$2:$B$20,2,FALSE),0))</f>
        <v/>
      </c>
      <c r="W29" s="9">
        <f>IF($A29="","",IFERROR(MIN($N29,VLOOKUP("ALV Jahresgrenze",Parameter!$A$2:$B$20,2,FALSE)/12)*VLOOKUP("ALV Arbeitgeber",Parameter!$A$2:$B$20,2,FALSE),0))</f>
        <v/>
      </c>
      <c r="X29" s="9">
        <f>IF($A29="","",IFERROR($N29*VLOOKUP("FAK Arbeitgeber",Parameter!$A$2:$B$20,2,FALSE),0))</f>
        <v/>
      </c>
      <c r="Y29" s="9">
        <f>IF($A29="","",IFERROR($N29*VLOOKUP("BU Arbeitgeber",Parameter!$A$2:$B$20,2,FALSE),0))</f>
        <v/>
      </c>
      <c r="Z29" s="9">
        <f>IF($A29="","",IFERROR($N29*VLOOKUP("BVG Arbeitgeber",Parameter!$A$2:$B$20,2,FALSE),0))</f>
        <v/>
      </c>
      <c r="AA29" s="6" t="n"/>
      <c r="AB29" s="9">
        <f>IF($A29="","",SUM($V29:$AA29))</f>
        <v/>
      </c>
      <c r="AC29" s="9">
        <f>IF($A29="","",IFERROR($N29+$AB29,0))</f>
        <v/>
      </c>
      <c r="AD29" s="2" t="n"/>
      <c r="AE29" s="10">
        <f>IF($A29="","",IF($AD29="Ja","Prüfen","Nein"))</f>
        <v/>
      </c>
    </row>
    <row r="30">
      <c r="A30" s="2" t="n"/>
      <c r="B30" s="3" t="n"/>
      <c r="C30" s="3" t="n"/>
      <c r="D30" s="3" t="n"/>
      <c r="E30" s="3" t="n"/>
      <c r="F30" s="2" t="n"/>
      <c r="G30" s="3" t="n"/>
      <c r="H30" s="4" t="n"/>
      <c r="I30" s="32" t="n"/>
      <c r="J30" s="6" t="n"/>
      <c r="K30" s="7">
        <f>IF($A30="","",$J30*$H30)</f>
        <v/>
      </c>
      <c r="L30" s="6" t="n"/>
      <c r="M30" s="6" t="n"/>
      <c r="N30" s="7">
        <f>IF($A30="","",SUM($K30:$M30))</f>
        <v/>
      </c>
      <c r="O30" s="7">
        <f>IF($A30="","",IFERROR($N30*VLOOKUP("AHV/IV/EO Arbeitnehmer",Parameter!$A$2:$B$20,2,FALSE),0))</f>
        <v/>
      </c>
      <c r="P30" s="7">
        <f>IF($A30="","",IFERROR(MIN($N30,VLOOKUP("ALV Jahresgrenze",Parameter!$A$2:$B$20,2,FALSE)/12)*VLOOKUP("ALV Arbeitnehmer",Parameter!$A$2:$B$20,2,FALSE),0))</f>
        <v/>
      </c>
      <c r="Q30" s="7">
        <f>IF($A30="","",IFERROR($N30*VLOOKUP("NBU Arbeitnehmer",Parameter!$A$2:$B$20,2,FALSE),0))</f>
        <v/>
      </c>
      <c r="R30" s="7">
        <f>IF($A30="","",IFERROR($N30*VLOOKUP("BVG Arbeitnehmer",Parameter!$A$2:$B$20,2,FALSE),0))</f>
        <v/>
      </c>
      <c r="S30" s="7">
        <f>IF($A30="","",IF($AD30="Ja",IFERROR($N30*VLOOKUP("Quellensteuer Standardsatz",Parameter!$A$2:$B$20,2,FALSE),0),0))</f>
        <v/>
      </c>
      <c r="T30" s="6" t="n"/>
      <c r="U30" s="7">
        <f>IF($A30="","",IFERROR($N30-SUM($O30:$T30),0))</f>
        <v/>
      </c>
      <c r="V30" s="7">
        <f>IF($A30="","",IFERROR($N30*VLOOKUP("AHV/IV/EO Arbeitgeber",Parameter!$A$2:$B$20,2,FALSE),0))</f>
        <v/>
      </c>
      <c r="W30" s="7">
        <f>IF($A30="","",IFERROR(MIN($N30,VLOOKUP("ALV Jahresgrenze",Parameter!$A$2:$B$20,2,FALSE)/12)*VLOOKUP("ALV Arbeitgeber",Parameter!$A$2:$B$20,2,FALSE),0))</f>
        <v/>
      </c>
      <c r="X30" s="7">
        <f>IF($A30="","",IFERROR($N30*VLOOKUP("FAK Arbeitgeber",Parameter!$A$2:$B$20,2,FALSE),0))</f>
        <v/>
      </c>
      <c r="Y30" s="7">
        <f>IF($A30="","",IFERROR($N30*VLOOKUP("BU Arbeitgeber",Parameter!$A$2:$B$20,2,FALSE),0))</f>
        <v/>
      </c>
      <c r="Z30" s="7">
        <f>IF($A30="","",IFERROR($N30*VLOOKUP("BVG Arbeitgeber",Parameter!$A$2:$B$20,2,FALSE),0))</f>
        <v/>
      </c>
      <c r="AA30" s="6" t="n"/>
      <c r="AB30" s="7">
        <f>IF($A30="","",SUM($V30:$AA30))</f>
        <v/>
      </c>
      <c r="AC30" s="7">
        <f>IF($A30="","",IFERROR($N30+$AB30,0))</f>
        <v/>
      </c>
      <c r="AD30" s="2" t="n"/>
      <c r="AE30" s="8">
        <f>IF($A30="","",IF($AD30="Ja","Prüfen","Nein"))</f>
        <v/>
      </c>
    </row>
    <row r="31">
      <c r="A31" s="2" t="n"/>
      <c r="B31" s="3" t="n"/>
      <c r="C31" s="3" t="n"/>
      <c r="D31" s="3" t="n"/>
      <c r="E31" s="3" t="n"/>
      <c r="F31" s="2" t="n"/>
      <c r="G31" s="3" t="n"/>
      <c r="H31" s="4" t="n"/>
      <c r="I31" s="32" t="n"/>
      <c r="J31" s="6" t="n"/>
      <c r="K31" s="9">
        <f>IF($A31="","",$J31*$H31)</f>
        <v/>
      </c>
      <c r="L31" s="6" t="n"/>
      <c r="M31" s="6" t="n"/>
      <c r="N31" s="9">
        <f>IF($A31="","",SUM($K31:$M31))</f>
        <v/>
      </c>
      <c r="O31" s="9">
        <f>IF($A31="","",IFERROR($N31*VLOOKUP("AHV/IV/EO Arbeitnehmer",Parameter!$A$2:$B$20,2,FALSE),0))</f>
        <v/>
      </c>
      <c r="P31" s="9">
        <f>IF($A31="","",IFERROR(MIN($N31,VLOOKUP("ALV Jahresgrenze",Parameter!$A$2:$B$20,2,FALSE)/12)*VLOOKUP("ALV Arbeitnehmer",Parameter!$A$2:$B$20,2,FALSE),0))</f>
        <v/>
      </c>
      <c r="Q31" s="9">
        <f>IF($A31="","",IFERROR($N31*VLOOKUP("NBU Arbeitnehmer",Parameter!$A$2:$B$20,2,FALSE),0))</f>
        <v/>
      </c>
      <c r="R31" s="9">
        <f>IF($A31="","",IFERROR($N31*VLOOKUP("BVG Arbeitnehmer",Parameter!$A$2:$B$20,2,FALSE),0))</f>
        <v/>
      </c>
      <c r="S31" s="9">
        <f>IF($A31="","",IF($AD31="Ja",IFERROR($N31*VLOOKUP("Quellensteuer Standardsatz",Parameter!$A$2:$B$20,2,FALSE),0),0))</f>
        <v/>
      </c>
      <c r="T31" s="6" t="n"/>
      <c r="U31" s="9">
        <f>IF($A31="","",IFERROR($N31-SUM($O31:$T31),0))</f>
        <v/>
      </c>
      <c r="V31" s="9">
        <f>IF($A31="","",IFERROR($N31*VLOOKUP("AHV/IV/EO Arbeitgeber",Parameter!$A$2:$B$20,2,FALSE),0))</f>
        <v/>
      </c>
      <c r="W31" s="9">
        <f>IF($A31="","",IFERROR(MIN($N31,VLOOKUP("ALV Jahresgrenze",Parameter!$A$2:$B$20,2,FALSE)/12)*VLOOKUP("ALV Arbeitgeber",Parameter!$A$2:$B$20,2,FALSE),0))</f>
        <v/>
      </c>
      <c r="X31" s="9">
        <f>IF($A31="","",IFERROR($N31*VLOOKUP("FAK Arbeitgeber",Parameter!$A$2:$B$20,2,FALSE),0))</f>
        <v/>
      </c>
      <c r="Y31" s="9">
        <f>IF($A31="","",IFERROR($N31*VLOOKUP("BU Arbeitgeber",Parameter!$A$2:$B$20,2,FALSE),0))</f>
        <v/>
      </c>
      <c r="Z31" s="9">
        <f>IF($A31="","",IFERROR($N31*VLOOKUP("BVG Arbeitgeber",Parameter!$A$2:$B$20,2,FALSE),0))</f>
        <v/>
      </c>
      <c r="AA31" s="6" t="n"/>
      <c r="AB31" s="9">
        <f>IF($A31="","",SUM($V31:$AA31))</f>
        <v/>
      </c>
      <c r="AC31" s="9">
        <f>IF($A31="","",IFERROR($N31+$AB31,0))</f>
        <v/>
      </c>
      <c r="AD31" s="2" t="n"/>
      <c r="AE31" s="10">
        <f>IF($A31="","",IF($AD31="Ja","Prüfen","Nein"))</f>
        <v/>
      </c>
    </row>
    <row r="32">
      <c r="A32" s="2" t="n"/>
      <c r="B32" s="3" t="n"/>
      <c r="C32" s="3" t="n"/>
      <c r="D32" s="3" t="n"/>
      <c r="E32" s="3" t="n"/>
      <c r="F32" s="2" t="n"/>
      <c r="G32" s="3" t="n"/>
      <c r="H32" s="4" t="n"/>
      <c r="I32" s="32" t="n"/>
      <c r="J32" s="6" t="n"/>
      <c r="K32" s="7">
        <f>IF($A32="","",$J32*$H32)</f>
        <v/>
      </c>
      <c r="L32" s="6" t="n"/>
      <c r="M32" s="6" t="n"/>
      <c r="N32" s="7">
        <f>IF($A32="","",SUM($K32:$M32))</f>
        <v/>
      </c>
      <c r="O32" s="7">
        <f>IF($A32="","",IFERROR($N32*VLOOKUP("AHV/IV/EO Arbeitnehmer",Parameter!$A$2:$B$20,2,FALSE),0))</f>
        <v/>
      </c>
      <c r="P32" s="7">
        <f>IF($A32="","",IFERROR(MIN($N32,VLOOKUP("ALV Jahresgrenze",Parameter!$A$2:$B$20,2,FALSE)/12)*VLOOKUP("ALV Arbeitnehmer",Parameter!$A$2:$B$20,2,FALSE),0))</f>
        <v/>
      </c>
      <c r="Q32" s="7">
        <f>IF($A32="","",IFERROR($N32*VLOOKUP("NBU Arbeitnehmer",Parameter!$A$2:$B$20,2,FALSE),0))</f>
        <v/>
      </c>
      <c r="R32" s="7">
        <f>IF($A32="","",IFERROR($N32*VLOOKUP("BVG Arbeitnehmer",Parameter!$A$2:$B$20,2,FALSE),0))</f>
        <v/>
      </c>
      <c r="S32" s="7">
        <f>IF($A32="","",IF($AD32="Ja",IFERROR($N32*VLOOKUP("Quellensteuer Standardsatz",Parameter!$A$2:$B$20,2,FALSE),0),0))</f>
        <v/>
      </c>
      <c r="T32" s="6" t="n"/>
      <c r="U32" s="7">
        <f>IF($A32="","",IFERROR($N32-SUM($O32:$T32),0))</f>
        <v/>
      </c>
      <c r="V32" s="7">
        <f>IF($A32="","",IFERROR($N32*VLOOKUP("AHV/IV/EO Arbeitgeber",Parameter!$A$2:$B$20,2,FALSE),0))</f>
        <v/>
      </c>
      <c r="W32" s="7">
        <f>IF($A32="","",IFERROR(MIN($N32,VLOOKUP("ALV Jahresgrenze",Parameter!$A$2:$B$20,2,FALSE)/12)*VLOOKUP("ALV Arbeitgeber",Parameter!$A$2:$B$20,2,FALSE),0))</f>
        <v/>
      </c>
      <c r="X32" s="7">
        <f>IF($A32="","",IFERROR($N32*VLOOKUP("FAK Arbeitgeber",Parameter!$A$2:$B$20,2,FALSE),0))</f>
        <v/>
      </c>
      <c r="Y32" s="7">
        <f>IF($A32="","",IFERROR($N32*VLOOKUP("BU Arbeitgeber",Parameter!$A$2:$B$20,2,FALSE),0))</f>
        <v/>
      </c>
      <c r="Z32" s="7">
        <f>IF($A32="","",IFERROR($N32*VLOOKUP("BVG Arbeitgeber",Parameter!$A$2:$B$20,2,FALSE),0))</f>
        <v/>
      </c>
      <c r="AA32" s="6" t="n"/>
      <c r="AB32" s="7">
        <f>IF($A32="","",SUM($V32:$AA32))</f>
        <v/>
      </c>
      <c r="AC32" s="7">
        <f>IF($A32="","",IFERROR($N32+$AB32,0))</f>
        <v/>
      </c>
      <c r="AD32" s="2" t="n"/>
      <c r="AE32" s="8">
        <f>IF($A32="","",IF($AD32="Ja","Prüfen","Nein"))</f>
        <v/>
      </c>
    </row>
    <row r="33">
      <c r="A33" s="2" t="n"/>
      <c r="B33" s="3" t="n"/>
      <c r="C33" s="3" t="n"/>
      <c r="D33" s="3" t="n"/>
      <c r="E33" s="3" t="n"/>
      <c r="F33" s="2" t="n"/>
      <c r="G33" s="3" t="n"/>
      <c r="H33" s="4" t="n"/>
      <c r="I33" s="32" t="n"/>
      <c r="J33" s="6" t="n"/>
      <c r="K33" s="9">
        <f>IF($A33="","",$J33*$H33)</f>
        <v/>
      </c>
      <c r="L33" s="6" t="n"/>
      <c r="M33" s="6" t="n"/>
      <c r="N33" s="9">
        <f>IF($A33="","",SUM($K33:$M33))</f>
        <v/>
      </c>
      <c r="O33" s="9">
        <f>IF($A33="","",IFERROR($N33*VLOOKUP("AHV/IV/EO Arbeitnehmer",Parameter!$A$2:$B$20,2,FALSE),0))</f>
        <v/>
      </c>
      <c r="P33" s="9">
        <f>IF($A33="","",IFERROR(MIN($N33,VLOOKUP("ALV Jahresgrenze",Parameter!$A$2:$B$20,2,FALSE)/12)*VLOOKUP("ALV Arbeitnehmer",Parameter!$A$2:$B$20,2,FALSE),0))</f>
        <v/>
      </c>
      <c r="Q33" s="9">
        <f>IF($A33="","",IFERROR($N33*VLOOKUP("NBU Arbeitnehmer",Parameter!$A$2:$B$20,2,FALSE),0))</f>
        <v/>
      </c>
      <c r="R33" s="9">
        <f>IF($A33="","",IFERROR($N33*VLOOKUP("BVG Arbeitnehmer",Parameter!$A$2:$B$20,2,FALSE),0))</f>
        <v/>
      </c>
      <c r="S33" s="9">
        <f>IF($A33="","",IF($AD33="Ja",IFERROR($N33*VLOOKUP("Quellensteuer Standardsatz",Parameter!$A$2:$B$20,2,FALSE),0),0))</f>
        <v/>
      </c>
      <c r="T33" s="6" t="n"/>
      <c r="U33" s="9">
        <f>IF($A33="","",IFERROR($N33-SUM($O33:$T33),0))</f>
        <v/>
      </c>
      <c r="V33" s="9">
        <f>IF($A33="","",IFERROR($N33*VLOOKUP("AHV/IV/EO Arbeitgeber",Parameter!$A$2:$B$20,2,FALSE),0))</f>
        <v/>
      </c>
      <c r="W33" s="9">
        <f>IF($A33="","",IFERROR(MIN($N33,VLOOKUP("ALV Jahresgrenze",Parameter!$A$2:$B$20,2,FALSE)/12)*VLOOKUP("ALV Arbeitgeber",Parameter!$A$2:$B$20,2,FALSE),0))</f>
        <v/>
      </c>
      <c r="X33" s="9">
        <f>IF($A33="","",IFERROR($N33*VLOOKUP("FAK Arbeitgeber",Parameter!$A$2:$B$20,2,FALSE),0))</f>
        <v/>
      </c>
      <c r="Y33" s="9">
        <f>IF($A33="","",IFERROR($N33*VLOOKUP("BU Arbeitgeber",Parameter!$A$2:$B$20,2,FALSE),0))</f>
        <v/>
      </c>
      <c r="Z33" s="9">
        <f>IF($A33="","",IFERROR($N33*VLOOKUP("BVG Arbeitgeber",Parameter!$A$2:$B$20,2,FALSE),0))</f>
        <v/>
      </c>
      <c r="AA33" s="6" t="n"/>
      <c r="AB33" s="9">
        <f>IF($A33="","",SUM($V33:$AA33))</f>
        <v/>
      </c>
      <c r="AC33" s="9">
        <f>IF($A33="","",IFERROR($N33+$AB33,0))</f>
        <v/>
      </c>
      <c r="AD33" s="2" t="n"/>
      <c r="AE33" s="10">
        <f>IF($A33="","",IF($AD33="Ja","Prüfen","Nein"))</f>
        <v/>
      </c>
    </row>
    <row r="34">
      <c r="A34" s="2" t="n"/>
      <c r="B34" s="3" t="n"/>
      <c r="C34" s="3" t="n"/>
      <c r="D34" s="3" t="n"/>
      <c r="E34" s="3" t="n"/>
      <c r="F34" s="2" t="n"/>
      <c r="G34" s="3" t="n"/>
      <c r="H34" s="4" t="n"/>
      <c r="I34" s="32" t="n"/>
      <c r="J34" s="6" t="n"/>
      <c r="K34" s="7">
        <f>IF($A34="","",$J34*$H34)</f>
        <v/>
      </c>
      <c r="L34" s="6" t="n"/>
      <c r="M34" s="6" t="n"/>
      <c r="N34" s="7">
        <f>IF($A34="","",SUM($K34:$M34))</f>
        <v/>
      </c>
      <c r="O34" s="7">
        <f>IF($A34="","",IFERROR($N34*VLOOKUP("AHV/IV/EO Arbeitnehmer",Parameter!$A$2:$B$20,2,FALSE),0))</f>
        <v/>
      </c>
      <c r="P34" s="7">
        <f>IF($A34="","",IFERROR(MIN($N34,VLOOKUP("ALV Jahresgrenze",Parameter!$A$2:$B$20,2,FALSE)/12)*VLOOKUP("ALV Arbeitnehmer",Parameter!$A$2:$B$20,2,FALSE),0))</f>
        <v/>
      </c>
      <c r="Q34" s="7">
        <f>IF($A34="","",IFERROR($N34*VLOOKUP("NBU Arbeitnehmer",Parameter!$A$2:$B$20,2,FALSE),0))</f>
        <v/>
      </c>
      <c r="R34" s="7">
        <f>IF($A34="","",IFERROR($N34*VLOOKUP("BVG Arbeitnehmer",Parameter!$A$2:$B$20,2,FALSE),0))</f>
        <v/>
      </c>
      <c r="S34" s="7">
        <f>IF($A34="","",IF($AD34="Ja",IFERROR($N34*VLOOKUP("Quellensteuer Standardsatz",Parameter!$A$2:$B$20,2,FALSE),0),0))</f>
        <v/>
      </c>
      <c r="T34" s="6" t="n"/>
      <c r="U34" s="7">
        <f>IF($A34="","",IFERROR($N34-SUM($O34:$T34),0))</f>
        <v/>
      </c>
      <c r="V34" s="7">
        <f>IF($A34="","",IFERROR($N34*VLOOKUP("AHV/IV/EO Arbeitgeber",Parameter!$A$2:$B$20,2,FALSE),0))</f>
        <v/>
      </c>
      <c r="W34" s="7">
        <f>IF($A34="","",IFERROR(MIN($N34,VLOOKUP("ALV Jahresgrenze",Parameter!$A$2:$B$20,2,FALSE)/12)*VLOOKUP("ALV Arbeitgeber",Parameter!$A$2:$B$20,2,FALSE),0))</f>
        <v/>
      </c>
      <c r="X34" s="7">
        <f>IF($A34="","",IFERROR($N34*VLOOKUP("FAK Arbeitgeber",Parameter!$A$2:$B$20,2,FALSE),0))</f>
        <v/>
      </c>
      <c r="Y34" s="7">
        <f>IF($A34="","",IFERROR($N34*VLOOKUP("BU Arbeitgeber",Parameter!$A$2:$B$20,2,FALSE),0))</f>
        <v/>
      </c>
      <c r="Z34" s="7">
        <f>IF($A34="","",IFERROR($N34*VLOOKUP("BVG Arbeitgeber",Parameter!$A$2:$B$20,2,FALSE),0))</f>
        <v/>
      </c>
      <c r="AA34" s="6" t="n"/>
      <c r="AB34" s="7">
        <f>IF($A34="","",SUM($V34:$AA34))</f>
        <v/>
      </c>
      <c r="AC34" s="7">
        <f>IF($A34="","",IFERROR($N34+$AB34,0))</f>
        <v/>
      </c>
      <c r="AD34" s="2" t="n"/>
      <c r="AE34" s="8">
        <f>IF($A34="","",IF($AD34="Ja","Prüfen","Nein"))</f>
        <v/>
      </c>
    </row>
    <row r="35">
      <c r="A35" s="2" t="n"/>
      <c r="B35" s="3" t="n"/>
      <c r="C35" s="3" t="n"/>
      <c r="D35" s="3" t="n"/>
      <c r="E35" s="3" t="n"/>
      <c r="F35" s="2" t="n"/>
      <c r="G35" s="3" t="n"/>
      <c r="H35" s="4" t="n"/>
      <c r="I35" s="32" t="n"/>
      <c r="J35" s="6" t="n"/>
      <c r="K35" s="9">
        <f>IF($A35="","",$J35*$H35)</f>
        <v/>
      </c>
      <c r="L35" s="6" t="n"/>
      <c r="M35" s="6" t="n"/>
      <c r="N35" s="9">
        <f>IF($A35="","",SUM($K35:$M35))</f>
        <v/>
      </c>
      <c r="O35" s="9">
        <f>IF($A35="","",IFERROR($N35*VLOOKUP("AHV/IV/EO Arbeitnehmer",Parameter!$A$2:$B$20,2,FALSE),0))</f>
        <v/>
      </c>
      <c r="P35" s="9">
        <f>IF($A35="","",IFERROR(MIN($N35,VLOOKUP("ALV Jahresgrenze",Parameter!$A$2:$B$20,2,FALSE)/12)*VLOOKUP("ALV Arbeitnehmer",Parameter!$A$2:$B$20,2,FALSE),0))</f>
        <v/>
      </c>
      <c r="Q35" s="9">
        <f>IF($A35="","",IFERROR($N35*VLOOKUP("NBU Arbeitnehmer",Parameter!$A$2:$B$20,2,FALSE),0))</f>
        <v/>
      </c>
      <c r="R35" s="9">
        <f>IF($A35="","",IFERROR($N35*VLOOKUP("BVG Arbeitnehmer",Parameter!$A$2:$B$20,2,FALSE),0))</f>
        <v/>
      </c>
      <c r="S35" s="9">
        <f>IF($A35="","",IF($AD35="Ja",IFERROR($N35*VLOOKUP("Quellensteuer Standardsatz",Parameter!$A$2:$B$20,2,FALSE),0),0))</f>
        <v/>
      </c>
      <c r="T35" s="6" t="n"/>
      <c r="U35" s="9">
        <f>IF($A35="","",IFERROR($N35-SUM($O35:$T35),0))</f>
        <v/>
      </c>
      <c r="V35" s="9">
        <f>IF($A35="","",IFERROR($N35*VLOOKUP("AHV/IV/EO Arbeitgeber",Parameter!$A$2:$B$20,2,FALSE),0))</f>
        <v/>
      </c>
      <c r="W35" s="9">
        <f>IF($A35="","",IFERROR(MIN($N35,VLOOKUP("ALV Jahresgrenze",Parameter!$A$2:$B$20,2,FALSE)/12)*VLOOKUP("ALV Arbeitgeber",Parameter!$A$2:$B$20,2,FALSE),0))</f>
        <v/>
      </c>
      <c r="X35" s="9">
        <f>IF($A35="","",IFERROR($N35*VLOOKUP("FAK Arbeitgeber",Parameter!$A$2:$B$20,2,FALSE),0))</f>
        <v/>
      </c>
      <c r="Y35" s="9">
        <f>IF($A35="","",IFERROR($N35*VLOOKUP("BU Arbeitgeber",Parameter!$A$2:$B$20,2,FALSE),0))</f>
        <v/>
      </c>
      <c r="Z35" s="9">
        <f>IF($A35="","",IFERROR($N35*VLOOKUP("BVG Arbeitgeber",Parameter!$A$2:$B$20,2,FALSE),0))</f>
        <v/>
      </c>
      <c r="AA35" s="6" t="n"/>
      <c r="AB35" s="9">
        <f>IF($A35="","",SUM($V35:$AA35))</f>
        <v/>
      </c>
      <c r="AC35" s="9">
        <f>IF($A35="","",IFERROR($N35+$AB35,0))</f>
        <v/>
      </c>
      <c r="AD35" s="2" t="n"/>
      <c r="AE35" s="10">
        <f>IF($A35="","",IF($AD35="Ja","Prüfen","Nein"))</f>
        <v/>
      </c>
    </row>
    <row r="36">
      <c r="A36" s="2" t="n"/>
      <c r="B36" s="3" t="n"/>
      <c r="C36" s="3" t="n"/>
      <c r="D36" s="3" t="n"/>
      <c r="E36" s="3" t="n"/>
      <c r="F36" s="2" t="n"/>
      <c r="G36" s="3" t="n"/>
      <c r="H36" s="4" t="n"/>
      <c r="I36" s="32" t="n"/>
      <c r="J36" s="6" t="n"/>
      <c r="K36" s="7">
        <f>IF($A36="","",$J36*$H36)</f>
        <v/>
      </c>
      <c r="L36" s="6" t="n"/>
      <c r="M36" s="6" t="n"/>
      <c r="N36" s="7">
        <f>IF($A36="","",SUM($K36:$M36))</f>
        <v/>
      </c>
      <c r="O36" s="7">
        <f>IF($A36="","",IFERROR($N36*VLOOKUP("AHV/IV/EO Arbeitnehmer",Parameter!$A$2:$B$20,2,FALSE),0))</f>
        <v/>
      </c>
      <c r="P36" s="7">
        <f>IF($A36="","",IFERROR(MIN($N36,VLOOKUP("ALV Jahresgrenze",Parameter!$A$2:$B$20,2,FALSE)/12)*VLOOKUP("ALV Arbeitnehmer",Parameter!$A$2:$B$20,2,FALSE),0))</f>
        <v/>
      </c>
      <c r="Q36" s="7">
        <f>IF($A36="","",IFERROR($N36*VLOOKUP("NBU Arbeitnehmer",Parameter!$A$2:$B$20,2,FALSE),0))</f>
        <v/>
      </c>
      <c r="R36" s="7">
        <f>IF($A36="","",IFERROR($N36*VLOOKUP("BVG Arbeitnehmer",Parameter!$A$2:$B$20,2,FALSE),0))</f>
        <v/>
      </c>
      <c r="S36" s="7">
        <f>IF($A36="","",IF($AD36="Ja",IFERROR($N36*VLOOKUP("Quellensteuer Standardsatz",Parameter!$A$2:$B$20,2,FALSE),0),0))</f>
        <v/>
      </c>
      <c r="T36" s="6" t="n"/>
      <c r="U36" s="7">
        <f>IF($A36="","",IFERROR($N36-SUM($O36:$T36),0))</f>
        <v/>
      </c>
      <c r="V36" s="7">
        <f>IF($A36="","",IFERROR($N36*VLOOKUP("AHV/IV/EO Arbeitgeber",Parameter!$A$2:$B$20,2,FALSE),0))</f>
        <v/>
      </c>
      <c r="W36" s="7">
        <f>IF($A36="","",IFERROR(MIN($N36,VLOOKUP("ALV Jahresgrenze",Parameter!$A$2:$B$20,2,FALSE)/12)*VLOOKUP("ALV Arbeitgeber",Parameter!$A$2:$B$20,2,FALSE),0))</f>
        <v/>
      </c>
      <c r="X36" s="7">
        <f>IF($A36="","",IFERROR($N36*VLOOKUP("FAK Arbeitgeber",Parameter!$A$2:$B$20,2,FALSE),0))</f>
        <v/>
      </c>
      <c r="Y36" s="7">
        <f>IF($A36="","",IFERROR($N36*VLOOKUP("BU Arbeitgeber",Parameter!$A$2:$B$20,2,FALSE),0))</f>
        <v/>
      </c>
      <c r="Z36" s="7">
        <f>IF($A36="","",IFERROR($N36*VLOOKUP("BVG Arbeitgeber",Parameter!$A$2:$B$20,2,FALSE),0))</f>
        <v/>
      </c>
      <c r="AA36" s="6" t="n"/>
      <c r="AB36" s="7">
        <f>IF($A36="","",SUM($V36:$AA36))</f>
        <v/>
      </c>
      <c r="AC36" s="7">
        <f>IF($A36="","",IFERROR($N36+$AB36,0))</f>
        <v/>
      </c>
      <c r="AD36" s="2" t="n"/>
      <c r="AE36" s="8">
        <f>IF($A36="","",IF($AD36="Ja","Prüfen","Nein"))</f>
        <v/>
      </c>
    </row>
    <row r="37">
      <c r="A37" s="2" t="n"/>
      <c r="B37" s="3" t="n"/>
      <c r="C37" s="3" t="n"/>
      <c r="D37" s="3" t="n"/>
      <c r="E37" s="3" t="n"/>
      <c r="F37" s="2" t="n"/>
      <c r="G37" s="3" t="n"/>
      <c r="H37" s="4" t="n"/>
      <c r="I37" s="32" t="n"/>
      <c r="J37" s="6" t="n"/>
      <c r="K37" s="9">
        <f>IF($A37="","",$J37*$H37)</f>
        <v/>
      </c>
      <c r="L37" s="6" t="n"/>
      <c r="M37" s="6" t="n"/>
      <c r="N37" s="9">
        <f>IF($A37="","",SUM($K37:$M37))</f>
        <v/>
      </c>
      <c r="O37" s="9">
        <f>IF($A37="","",IFERROR($N37*VLOOKUP("AHV/IV/EO Arbeitnehmer",Parameter!$A$2:$B$20,2,FALSE),0))</f>
        <v/>
      </c>
      <c r="P37" s="9">
        <f>IF($A37="","",IFERROR(MIN($N37,VLOOKUP("ALV Jahresgrenze",Parameter!$A$2:$B$20,2,FALSE)/12)*VLOOKUP("ALV Arbeitnehmer",Parameter!$A$2:$B$20,2,FALSE),0))</f>
        <v/>
      </c>
      <c r="Q37" s="9">
        <f>IF($A37="","",IFERROR($N37*VLOOKUP("NBU Arbeitnehmer",Parameter!$A$2:$B$20,2,FALSE),0))</f>
        <v/>
      </c>
      <c r="R37" s="9">
        <f>IF($A37="","",IFERROR($N37*VLOOKUP("BVG Arbeitnehmer",Parameter!$A$2:$B$20,2,FALSE),0))</f>
        <v/>
      </c>
      <c r="S37" s="9">
        <f>IF($A37="","",IF($AD37="Ja",IFERROR($N37*VLOOKUP("Quellensteuer Standardsatz",Parameter!$A$2:$B$20,2,FALSE),0),0))</f>
        <v/>
      </c>
      <c r="T37" s="6" t="n"/>
      <c r="U37" s="9">
        <f>IF($A37="","",IFERROR($N37-SUM($O37:$T37),0))</f>
        <v/>
      </c>
      <c r="V37" s="9">
        <f>IF($A37="","",IFERROR($N37*VLOOKUP("AHV/IV/EO Arbeitgeber",Parameter!$A$2:$B$20,2,FALSE),0))</f>
        <v/>
      </c>
      <c r="W37" s="9">
        <f>IF($A37="","",IFERROR(MIN($N37,VLOOKUP("ALV Jahresgrenze",Parameter!$A$2:$B$20,2,FALSE)/12)*VLOOKUP("ALV Arbeitgeber",Parameter!$A$2:$B$20,2,FALSE),0))</f>
        <v/>
      </c>
      <c r="X37" s="9">
        <f>IF($A37="","",IFERROR($N37*VLOOKUP("FAK Arbeitgeber",Parameter!$A$2:$B$20,2,FALSE),0))</f>
        <v/>
      </c>
      <c r="Y37" s="9">
        <f>IF($A37="","",IFERROR($N37*VLOOKUP("BU Arbeitgeber",Parameter!$A$2:$B$20,2,FALSE),0))</f>
        <v/>
      </c>
      <c r="Z37" s="9">
        <f>IF($A37="","",IFERROR($N37*VLOOKUP("BVG Arbeitgeber",Parameter!$A$2:$B$20,2,FALSE),0))</f>
        <v/>
      </c>
      <c r="AA37" s="6" t="n"/>
      <c r="AB37" s="9">
        <f>IF($A37="","",SUM($V37:$AA37))</f>
        <v/>
      </c>
      <c r="AC37" s="9">
        <f>IF($A37="","",IFERROR($N37+$AB37,0))</f>
        <v/>
      </c>
      <c r="AD37" s="2" t="n"/>
      <c r="AE37" s="10">
        <f>IF($A37="","",IF($AD37="Ja","Prüfen","Nein"))</f>
        <v/>
      </c>
    </row>
    <row r="38">
      <c r="A38" s="2" t="n"/>
      <c r="B38" s="3" t="n"/>
      <c r="C38" s="3" t="n"/>
      <c r="D38" s="3" t="n"/>
      <c r="E38" s="3" t="n"/>
      <c r="F38" s="2" t="n"/>
      <c r="G38" s="3" t="n"/>
      <c r="H38" s="4" t="n"/>
      <c r="I38" s="32" t="n"/>
      <c r="J38" s="6" t="n"/>
      <c r="K38" s="7">
        <f>IF($A38="","",$J38*$H38)</f>
        <v/>
      </c>
      <c r="L38" s="6" t="n"/>
      <c r="M38" s="6" t="n"/>
      <c r="N38" s="7">
        <f>IF($A38="","",SUM($K38:$M38))</f>
        <v/>
      </c>
      <c r="O38" s="7">
        <f>IF($A38="","",IFERROR($N38*VLOOKUP("AHV/IV/EO Arbeitnehmer",Parameter!$A$2:$B$20,2,FALSE),0))</f>
        <v/>
      </c>
      <c r="P38" s="7">
        <f>IF($A38="","",IFERROR(MIN($N38,VLOOKUP("ALV Jahresgrenze",Parameter!$A$2:$B$20,2,FALSE)/12)*VLOOKUP("ALV Arbeitnehmer",Parameter!$A$2:$B$20,2,FALSE),0))</f>
        <v/>
      </c>
      <c r="Q38" s="7">
        <f>IF($A38="","",IFERROR($N38*VLOOKUP("NBU Arbeitnehmer",Parameter!$A$2:$B$20,2,FALSE),0))</f>
        <v/>
      </c>
      <c r="R38" s="7">
        <f>IF($A38="","",IFERROR($N38*VLOOKUP("BVG Arbeitnehmer",Parameter!$A$2:$B$20,2,FALSE),0))</f>
        <v/>
      </c>
      <c r="S38" s="7">
        <f>IF($A38="","",IF($AD38="Ja",IFERROR($N38*VLOOKUP("Quellensteuer Standardsatz",Parameter!$A$2:$B$20,2,FALSE),0),0))</f>
        <v/>
      </c>
      <c r="T38" s="6" t="n"/>
      <c r="U38" s="7">
        <f>IF($A38="","",IFERROR($N38-SUM($O38:$T38),0))</f>
        <v/>
      </c>
      <c r="V38" s="7">
        <f>IF($A38="","",IFERROR($N38*VLOOKUP("AHV/IV/EO Arbeitgeber",Parameter!$A$2:$B$20,2,FALSE),0))</f>
        <v/>
      </c>
      <c r="W38" s="7">
        <f>IF($A38="","",IFERROR(MIN($N38,VLOOKUP("ALV Jahresgrenze",Parameter!$A$2:$B$20,2,FALSE)/12)*VLOOKUP("ALV Arbeitgeber",Parameter!$A$2:$B$20,2,FALSE),0))</f>
        <v/>
      </c>
      <c r="X38" s="7">
        <f>IF($A38="","",IFERROR($N38*VLOOKUP("FAK Arbeitgeber",Parameter!$A$2:$B$20,2,FALSE),0))</f>
        <v/>
      </c>
      <c r="Y38" s="7">
        <f>IF($A38="","",IFERROR($N38*VLOOKUP("BU Arbeitgeber",Parameter!$A$2:$B$20,2,FALSE),0))</f>
        <v/>
      </c>
      <c r="Z38" s="7">
        <f>IF($A38="","",IFERROR($N38*VLOOKUP("BVG Arbeitgeber",Parameter!$A$2:$B$20,2,FALSE),0))</f>
        <v/>
      </c>
      <c r="AA38" s="6" t="n"/>
      <c r="AB38" s="7">
        <f>IF($A38="","",SUM($V38:$AA38))</f>
        <v/>
      </c>
      <c r="AC38" s="7">
        <f>IF($A38="","",IFERROR($N38+$AB38,0))</f>
        <v/>
      </c>
      <c r="AD38" s="2" t="n"/>
      <c r="AE38" s="8">
        <f>IF($A38="","",IF($AD38="Ja","Prüfen","Nein"))</f>
        <v/>
      </c>
    </row>
    <row r="39">
      <c r="A39" s="2" t="n"/>
      <c r="B39" s="3" t="n"/>
      <c r="C39" s="3" t="n"/>
      <c r="D39" s="3" t="n"/>
      <c r="E39" s="3" t="n"/>
      <c r="F39" s="2" t="n"/>
      <c r="G39" s="3" t="n"/>
      <c r="H39" s="4" t="n"/>
      <c r="I39" s="32" t="n"/>
      <c r="J39" s="6" t="n"/>
      <c r="K39" s="9">
        <f>IF($A39="","",$J39*$H39)</f>
        <v/>
      </c>
      <c r="L39" s="6" t="n"/>
      <c r="M39" s="6" t="n"/>
      <c r="N39" s="9">
        <f>IF($A39="","",SUM($K39:$M39))</f>
        <v/>
      </c>
      <c r="O39" s="9">
        <f>IF($A39="","",IFERROR($N39*VLOOKUP("AHV/IV/EO Arbeitnehmer",Parameter!$A$2:$B$20,2,FALSE),0))</f>
        <v/>
      </c>
      <c r="P39" s="9">
        <f>IF($A39="","",IFERROR(MIN($N39,VLOOKUP("ALV Jahresgrenze",Parameter!$A$2:$B$20,2,FALSE)/12)*VLOOKUP("ALV Arbeitnehmer",Parameter!$A$2:$B$20,2,FALSE),0))</f>
        <v/>
      </c>
      <c r="Q39" s="9">
        <f>IF($A39="","",IFERROR($N39*VLOOKUP("NBU Arbeitnehmer",Parameter!$A$2:$B$20,2,FALSE),0))</f>
        <v/>
      </c>
      <c r="R39" s="9">
        <f>IF($A39="","",IFERROR($N39*VLOOKUP("BVG Arbeitnehmer",Parameter!$A$2:$B$20,2,FALSE),0))</f>
        <v/>
      </c>
      <c r="S39" s="9">
        <f>IF($A39="","",IF($AD39="Ja",IFERROR($N39*VLOOKUP("Quellensteuer Standardsatz",Parameter!$A$2:$B$20,2,FALSE),0),0))</f>
        <v/>
      </c>
      <c r="T39" s="6" t="n"/>
      <c r="U39" s="9">
        <f>IF($A39="","",IFERROR($N39-SUM($O39:$T39),0))</f>
        <v/>
      </c>
      <c r="V39" s="9">
        <f>IF($A39="","",IFERROR($N39*VLOOKUP("AHV/IV/EO Arbeitgeber",Parameter!$A$2:$B$20,2,FALSE),0))</f>
        <v/>
      </c>
      <c r="W39" s="9">
        <f>IF($A39="","",IFERROR(MIN($N39,VLOOKUP("ALV Jahresgrenze",Parameter!$A$2:$B$20,2,FALSE)/12)*VLOOKUP("ALV Arbeitgeber",Parameter!$A$2:$B$20,2,FALSE),0))</f>
        <v/>
      </c>
      <c r="X39" s="9">
        <f>IF($A39="","",IFERROR($N39*VLOOKUP("FAK Arbeitgeber",Parameter!$A$2:$B$20,2,FALSE),0))</f>
        <v/>
      </c>
      <c r="Y39" s="9">
        <f>IF($A39="","",IFERROR($N39*VLOOKUP("BU Arbeitgeber",Parameter!$A$2:$B$20,2,FALSE),0))</f>
        <v/>
      </c>
      <c r="Z39" s="9">
        <f>IF($A39="","",IFERROR($N39*VLOOKUP("BVG Arbeitgeber",Parameter!$A$2:$B$20,2,FALSE),0))</f>
        <v/>
      </c>
      <c r="AA39" s="6" t="n"/>
      <c r="AB39" s="9">
        <f>IF($A39="","",SUM($V39:$AA39))</f>
        <v/>
      </c>
      <c r="AC39" s="9">
        <f>IF($A39="","",IFERROR($N39+$AB39,0))</f>
        <v/>
      </c>
      <c r="AD39" s="2" t="n"/>
      <c r="AE39" s="10">
        <f>IF($A39="","",IF($AD39="Ja","Prüfen","Nein"))</f>
        <v/>
      </c>
    </row>
    <row r="40">
      <c r="A40" s="2" t="n"/>
      <c r="B40" s="3" t="n"/>
      <c r="C40" s="3" t="n"/>
      <c r="D40" s="3" t="n"/>
      <c r="E40" s="3" t="n"/>
      <c r="F40" s="2" t="n"/>
      <c r="G40" s="3" t="n"/>
      <c r="H40" s="4" t="n"/>
      <c r="I40" s="32" t="n"/>
      <c r="J40" s="6" t="n"/>
      <c r="K40" s="7">
        <f>IF($A40="","",$J40*$H40)</f>
        <v/>
      </c>
      <c r="L40" s="6" t="n"/>
      <c r="M40" s="6" t="n"/>
      <c r="N40" s="7">
        <f>IF($A40="","",SUM($K40:$M40))</f>
        <v/>
      </c>
      <c r="O40" s="7">
        <f>IF($A40="","",IFERROR($N40*VLOOKUP("AHV/IV/EO Arbeitnehmer",Parameter!$A$2:$B$20,2,FALSE),0))</f>
        <v/>
      </c>
      <c r="P40" s="7">
        <f>IF($A40="","",IFERROR(MIN($N40,VLOOKUP("ALV Jahresgrenze",Parameter!$A$2:$B$20,2,FALSE)/12)*VLOOKUP("ALV Arbeitnehmer",Parameter!$A$2:$B$20,2,FALSE),0))</f>
        <v/>
      </c>
      <c r="Q40" s="7">
        <f>IF($A40="","",IFERROR($N40*VLOOKUP("NBU Arbeitnehmer",Parameter!$A$2:$B$20,2,FALSE),0))</f>
        <v/>
      </c>
      <c r="R40" s="7">
        <f>IF($A40="","",IFERROR($N40*VLOOKUP("BVG Arbeitnehmer",Parameter!$A$2:$B$20,2,FALSE),0))</f>
        <v/>
      </c>
      <c r="S40" s="7">
        <f>IF($A40="","",IF($AD40="Ja",IFERROR($N40*VLOOKUP("Quellensteuer Standardsatz",Parameter!$A$2:$B$20,2,FALSE),0),0))</f>
        <v/>
      </c>
      <c r="T40" s="6" t="n"/>
      <c r="U40" s="7">
        <f>IF($A40="","",IFERROR($N40-SUM($O40:$T40),0))</f>
        <v/>
      </c>
      <c r="V40" s="7">
        <f>IF($A40="","",IFERROR($N40*VLOOKUP("AHV/IV/EO Arbeitgeber",Parameter!$A$2:$B$20,2,FALSE),0))</f>
        <v/>
      </c>
      <c r="W40" s="7">
        <f>IF($A40="","",IFERROR(MIN($N40,VLOOKUP("ALV Jahresgrenze",Parameter!$A$2:$B$20,2,FALSE)/12)*VLOOKUP("ALV Arbeitgeber",Parameter!$A$2:$B$20,2,FALSE),0))</f>
        <v/>
      </c>
      <c r="X40" s="7">
        <f>IF($A40="","",IFERROR($N40*VLOOKUP("FAK Arbeitgeber",Parameter!$A$2:$B$20,2,FALSE),0))</f>
        <v/>
      </c>
      <c r="Y40" s="7">
        <f>IF($A40="","",IFERROR($N40*VLOOKUP("BU Arbeitgeber",Parameter!$A$2:$B$20,2,FALSE),0))</f>
        <v/>
      </c>
      <c r="Z40" s="7">
        <f>IF($A40="","",IFERROR($N40*VLOOKUP("BVG Arbeitgeber",Parameter!$A$2:$B$20,2,FALSE),0))</f>
        <v/>
      </c>
      <c r="AA40" s="6" t="n"/>
      <c r="AB40" s="7">
        <f>IF($A40="","",SUM($V40:$AA40))</f>
        <v/>
      </c>
      <c r="AC40" s="7">
        <f>IF($A40="","",IFERROR($N40+$AB40,0))</f>
        <v/>
      </c>
      <c r="AD40" s="2" t="n"/>
      <c r="AE40" s="8">
        <f>IF($A40="","",IF($AD40="Ja","Prüfen","Nein"))</f>
        <v/>
      </c>
    </row>
    <row r="41">
      <c r="A41" s="2" t="n"/>
      <c r="B41" s="3" t="n"/>
      <c r="C41" s="3" t="n"/>
      <c r="D41" s="3" t="n"/>
      <c r="E41" s="3" t="n"/>
      <c r="F41" s="2" t="n"/>
      <c r="G41" s="3" t="n"/>
      <c r="H41" s="4" t="n"/>
      <c r="I41" s="32" t="n"/>
      <c r="J41" s="6" t="n"/>
      <c r="K41" s="9">
        <f>IF($A41="","",$J41*$H41)</f>
        <v/>
      </c>
      <c r="L41" s="6" t="n"/>
      <c r="M41" s="6" t="n"/>
      <c r="N41" s="9">
        <f>IF($A41="","",SUM($K41:$M41))</f>
        <v/>
      </c>
      <c r="O41" s="9">
        <f>IF($A41="","",IFERROR($N41*VLOOKUP("AHV/IV/EO Arbeitnehmer",Parameter!$A$2:$B$20,2,FALSE),0))</f>
        <v/>
      </c>
      <c r="P41" s="9">
        <f>IF($A41="","",IFERROR(MIN($N41,VLOOKUP("ALV Jahresgrenze",Parameter!$A$2:$B$20,2,FALSE)/12)*VLOOKUP("ALV Arbeitnehmer",Parameter!$A$2:$B$20,2,FALSE),0))</f>
        <v/>
      </c>
      <c r="Q41" s="9">
        <f>IF($A41="","",IFERROR($N41*VLOOKUP("NBU Arbeitnehmer",Parameter!$A$2:$B$20,2,FALSE),0))</f>
        <v/>
      </c>
      <c r="R41" s="9">
        <f>IF($A41="","",IFERROR($N41*VLOOKUP("BVG Arbeitnehmer",Parameter!$A$2:$B$20,2,FALSE),0))</f>
        <v/>
      </c>
      <c r="S41" s="9">
        <f>IF($A41="","",IF($AD41="Ja",IFERROR($N41*VLOOKUP("Quellensteuer Standardsatz",Parameter!$A$2:$B$20,2,FALSE),0),0))</f>
        <v/>
      </c>
      <c r="T41" s="6" t="n"/>
      <c r="U41" s="9">
        <f>IF($A41="","",IFERROR($N41-SUM($O41:$T41),0))</f>
        <v/>
      </c>
      <c r="V41" s="9">
        <f>IF($A41="","",IFERROR($N41*VLOOKUP("AHV/IV/EO Arbeitgeber",Parameter!$A$2:$B$20,2,FALSE),0))</f>
        <v/>
      </c>
      <c r="W41" s="9">
        <f>IF($A41="","",IFERROR(MIN($N41,VLOOKUP("ALV Jahresgrenze",Parameter!$A$2:$B$20,2,FALSE)/12)*VLOOKUP("ALV Arbeitgeber",Parameter!$A$2:$B$20,2,FALSE),0))</f>
        <v/>
      </c>
      <c r="X41" s="9">
        <f>IF($A41="","",IFERROR($N41*VLOOKUP("FAK Arbeitgeber",Parameter!$A$2:$B$20,2,FALSE),0))</f>
        <v/>
      </c>
      <c r="Y41" s="9">
        <f>IF($A41="","",IFERROR($N41*VLOOKUP("BU Arbeitgeber",Parameter!$A$2:$B$20,2,FALSE),0))</f>
        <v/>
      </c>
      <c r="Z41" s="9">
        <f>IF($A41="","",IFERROR($N41*VLOOKUP("BVG Arbeitgeber",Parameter!$A$2:$B$20,2,FALSE),0))</f>
        <v/>
      </c>
      <c r="AA41" s="6" t="n"/>
      <c r="AB41" s="9">
        <f>IF($A41="","",SUM($V41:$AA41))</f>
        <v/>
      </c>
      <c r="AC41" s="9">
        <f>IF($A41="","",IFERROR($N41+$AB41,0))</f>
        <v/>
      </c>
      <c r="AD41" s="2" t="n"/>
      <c r="AE41" s="10">
        <f>IF($A41="","",IF($AD41="Ja","Prüfen","Nein"))</f>
        <v/>
      </c>
    </row>
    <row r="42">
      <c r="A42" s="2" t="n"/>
      <c r="B42" s="3" t="n"/>
      <c r="C42" s="3" t="n"/>
      <c r="D42" s="3" t="n"/>
      <c r="E42" s="3" t="n"/>
      <c r="F42" s="2" t="n"/>
      <c r="G42" s="3" t="n"/>
      <c r="H42" s="4" t="n"/>
      <c r="I42" s="32" t="n"/>
      <c r="J42" s="6" t="n"/>
      <c r="K42" s="7">
        <f>IF($A42="","",$J42*$H42)</f>
        <v/>
      </c>
      <c r="L42" s="6" t="n"/>
      <c r="M42" s="6" t="n"/>
      <c r="N42" s="7">
        <f>IF($A42="","",SUM($K42:$M42))</f>
        <v/>
      </c>
      <c r="O42" s="7">
        <f>IF($A42="","",IFERROR($N42*VLOOKUP("AHV/IV/EO Arbeitnehmer",Parameter!$A$2:$B$20,2,FALSE),0))</f>
        <v/>
      </c>
      <c r="P42" s="7">
        <f>IF($A42="","",IFERROR(MIN($N42,VLOOKUP("ALV Jahresgrenze",Parameter!$A$2:$B$20,2,FALSE)/12)*VLOOKUP("ALV Arbeitnehmer",Parameter!$A$2:$B$20,2,FALSE),0))</f>
        <v/>
      </c>
      <c r="Q42" s="7">
        <f>IF($A42="","",IFERROR($N42*VLOOKUP("NBU Arbeitnehmer",Parameter!$A$2:$B$20,2,FALSE),0))</f>
        <v/>
      </c>
      <c r="R42" s="7">
        <f>IF($A42="","",IFERROR($N42*VLOOKUP("BVG Arbeitnehmer",Parameter!$A$2:$B$20,2,FALSE),0))</f>
        <v/>
      </c>
      <c r="S42" s="7">
        <f>IF($A42="","",IF($AD42="Ja",IFERROR($N42*VLOOKUP("Quellensteuer Standardsatz",Parameter!$A$2:$B$20,2,FALSE),0),0))</f>
        <v/>
      </c>
      <c r="T42" s="6" t="n"/>
      <c r="U42" s="7">
        <f>IF($A42="","",IFERROR($N42-SUM($O42:$T42),0))</f>
        <v/>
      </c>
      <c r="V42" s="7">
        <f>IF($A42="","",IFERROR($N42*VLOOKUP("AHV/IV/EO Arbeitgeber",Parameter!$A$2:$B$20,2,FALSE),0))</f>
        <v/>
      </c>
      <c r="W42" s="7">
        <f>IF($A42="","",IFERROR(MIN($N42,VLOOKUP("ALV Jahresgrenze",Parameter!$A$2:$B$20,2,FALSE)/12)*VLOOKUP("ALV Arbeitgeber",Parameter!$A$2:$B$20,2,FALSE),0))</f>
        <v/>
      </c>
      <c r="X42" s="7">
        <f>IF($A42="","",IFERROR($N42*VLOOKUP("FAK Arbeitgeber",Parameter!$A$2:$B$20,2,FALSE),0))</f>
        <v/>
      </c>
      <c r="Y42" s="7">
        <f>IF($A42="","",IFERROR($N42*VLOOKUP("BU Arbeitgeber",Parameter!$A$2:$B$20,2,FALSE),0))</f>
        <v/>
      </c>
      <c r="Z42" s="7">
        <f>IF($A42="","",IFERROR($N42*VLOOKUP("BVG Arbeitgeber",Parameter!$A$2:$B$20,2,FALSE),0))</f>
        <v/>
      </c>
      <c r="AA42" s="6" t="n"/>
      <c r="AB42" s="7">
        <f>IF($A42="","",SUM($V42:$AA42))</f>
        <v/>
      </c>
      <c r="AC42" s="7">
        <f>IF($A42="","",IFERROR($N42+$AB42,0))</f>
        <v/>
      </c>
      <c r="AD42" s="2" t="n"/>
      <c r="AE42" s="8">
        <f>IF($A42="","",IF($AD42="Ja","Prüfen","Nein"))</f>
        <v/>
      </c>
    </row>
    <row r="43">
      <c r="A43" s="2" t="n"/>
      <c r="B43" s="3" t="n"/>
      <c r="C43" s="3" t="n"/>
      <c r="D43" s="3" t="n"/>
      <c r="E43" s="3" t="n"/>
      <c r="F43" s="2" t="n"/>
      <c r="G43" s="3" t="n"/>
      <c r="H43" s="4" t="n"/>
      <c r="I43" s="32" t="n"/>
      <c r="J43" s="6" t="n"/>
      <c r="K43" s="9">
        <f>IF($A43="","",$J43*$H43)</f>
        <v/>
      </c>
      <c r="L43" s="6" t="n"/>
      <c r="M43" s="6" t="n"/>
      <c r="N43" s="9">
        <f>IF($A43="","",SUM($K43:$M43))</f>
        <v/>
      </c>
      <c r="O43" s="9">
        <f>IF($A43="","",IFERROR($N43*VLOOKUP("AHV/IV/EO Arbeitnehmer",Parameter!$A$2:$B$20,2,FALSE),0))</f>
        <v/>
      </c>
      <c r="P43" s="9">
        <f>IF($A43="","",IFERROR(MIN($N43,VLOOKUP("ALV Jahresgrenze",Parameter!$A$2:$B$20,2,FALSE)/12)*VLOOKUP("ALV Arbeitnehmer",Parameter!$A$2:$B$20,2,FALSE),0))</f>
        <v/>
      </c>
      <c r="Q43" s="9">
        <f>IF($A43="","",IFERROR($N43*VLOOKUP("NBU Arbeitnehmer",Parameter!$A$2:$B$20,2,FALSE),0))</f>
        <v/>
      </c>
      <c r="R43" s="9">
        <f>IF($A43="","",IFERROR($N43*VLOOKUP("BVG Arbeitnehmer",Parameter!$A$2:$B$20,2,FALSE),0))</f>
        <v/>
      </c>
      <c r="S43" s="9">
        <f>IF($A43="","",IF($AD43="Ja",IFERROR($N43*VLOOKUP("Quellensteuer Standardsatz",Parameter!$A$2:$B$20,2,FALSE),0),0))</f>
        <v/>
      </c>
      <c r="T43" s="6" t="n"/>
      <c r="U43" s="9">
        <f>IF($A43="","",IFERROR($N43-SUM($O43:$T43),0))</f>
        <v/>
      </c>
      <c r="V43" s="9">
        <f>IF($A43="","",IFERROR($N43*VLOOKUP("AHV/IV/EO Arbeitgeber",Parameter!$A$2:$B$20,2,FALSE),0))</f>
        <v/>
      </c>
      <c r="W43" s="9">
        <f>IF($A43="","",IFERROR(MIN($N43,VLOOKUP("ALV Jahresgrenze",Parameter!$A$2:$B$20,2,FALSE)/12)*VLOOKUP("ALV Arbeitgeber",Parameter!$A$2:$B$20,2,FALSE),0))</f>
        <v/>
      </c>
      <c r="X43" s="9">
        <f>IF($A43="","",IFERROR($N43*VLOOKUP("FAK Arbeitgeber",Parameter!$A$2:$B$20,2,FALSE),0))</f>
        <v/>
      </c>
      <c r="Y43" s="9">
        <f>IF($A43="","",IFERROR($N43*VLOOKUP("BU Arbeitgeber",Parameter!$A$2:$B$20,2,FALSE),0))</f>
        <v/>
      </c>
      <c r="Z43" s="9">
        <f>IF($A43="","",IFERROR($N43*VLOOKUP("BVG Arbeitgeber",Parameter!$A$2:$B$20,2,FALSE),0))</f>
        <v/>
      </c>
      <c r="AA43" s="6" t="n"/>
      <c r="AB43" s="9">
        <f>IF($A43="","",SUM($V43:$AA43))</f>
        <v/>
      </c>
      <c r="AC43" s="9">
        <f>IF($A43="","",IFERROR($N43+$AB43,0))</f>
        <v/>
      </c>
      <c r="AD43" s="2" t="n"/>
      <c r="AE43" s="10">
        <f>IF($A43="","",IF($AD43="Ja","Prüfen","Nein"))</f>
        <v/>
      </c>
    </row>
    <row r="44">
      <c r="A44" s="2" t="n"/>
      <c r="B44" s="3" t="n"/>
      <c r="C44" s="3" t="n"/>
      <c r="D44" s="3" t="n"/>
      <c r="E44" s="3" t="n"/>
      <c r="F44" s="2" t="n"/>
      <c r="G44" s="3" t="n"/>
      <c r="H44" s="4" t="n"/>
      <c r="I44" s="32" t="n"/>
      <c r="J44" s="6" t="n"/>
      <c r="K44" s="7">
        <f>IF($A44="","",$J44*$H44)</f>
        <v/>
      </c>
      <c r="L44" s="6" t="n"/>
      <c r="M44" s="6" t="n"/>
      <c r="N44" s="7">
        <f>IF($A44="","",SUM($K44:$M44))</f>
        <v/>
      </c>
      <c r="O44" s="7">
        <f>IF($A44="","",IFERROR($N44*VLOOKUP("AHV/IV/EO Arbeitnehmer",Parameter!$A$2:$B$20,2,FALSE),0))</f>
        <v/>
      </c>
      <c r="P44" s="7">
        <f>IF($A44="","",IFERROR(MIN($N44,VLOOKUP("ALV Jahresgrenze",Parameter!$A$2:$B$20,2,FALSE)/12)*VLOOKUP("ALV Arbeitnehmer",Parameter!$A$2:$B$20,2,FALSE),0))</f>
        <v/>
      </c>
      <c r="Q44" s="7">
        <f>IF($A44="","",IFERROR($N44*VLOOKUP("NBU Arbeitnehmer",Parameter!$A$2:$B$20,2,FALSE),0))</f>
        <v/>
      </c>
      <c r="R44" s="7">
        <f>IF($A44="","",IFERROR($N44*VLOOKUP("BVG Arbeitnehmer",Parameter!$A$2:$B$20,2,FALSE),0))</f>
        <v/>
      </c>
      <c r="S44" s="7">
        <f>IF($A44="","",IF($AD44="Ja",IFERROR($N44*VLOOKUP("Quellensteuer Standardsatz",Parameter!$A$2:$B$20,2,FALSE),0),0))</f>
        <v/>
      </c>
      <c r="T44" s="6" t="n"/>
      <c r="U44" s="7">
        <f>IF($A44="","",IFERROR($N44-SUM($O44:$T44),0))</f>
        <v/>
      </c>
      <c r="V44" s="7">
        <f>IF($A44="","",IFERROR($N44*VLOOKUP("AHV/IV/EO Arbeitgeber",Parameter!$A$2:$B$20,2,FALSE),0))</f>
        <v/>
      </c>
      <c r="W44" s="7">
        <f>IF($A44="","",IFERROR(MIN($N44,VLOOKUP("ALV Jahresgrenze",Parameter!$A$2:$B$20,2,FALSE)/12)*VLOOKUP("ALV Arbeitgeber",Parameter!$A$2:$B$20,2,FALSE),0))</f>
        <v/>
      </c>
      <c r="X44" s="7">
        <f>IF($A44="","",IFERROR($N44*VLOOKUP("FAK Arbeitgeber",Parameter!$A$2:$B$20,2,FALSE),0))</f>
        <v/>
      </c>
      <c r="Y44" s="7">
        <f>IF($A44="","",IFERROR($N44*VLOOKUP("BU Arbeitgeber",Parameter!$A$2:$B$20,2,FALSE),0))</f>
        <v/>
      </c>
      <c r="Z44" s="7">
        <f>IF($A44="","",IFERROR($N44*VLOOKUP("BVG Arbeitgeber",Parameter!$A$2:$B$20,2,FALSE),0))</f>
        <v/>
      </c>
      <c r="AA44" s="6" t="n"/>
      <c r="AB44" s="7">
        <f>IF($A44="","",SUM($V44:$AA44))</f>
        <v/>
      </c>
      <c r="AC44" s="7">
        <f>IF($A44="","",IFERROR($N44+$AB44,0))</f>
        <v/>
      </c>
      <c r="AD44" s="2" t="n"/>
      <c r="AE44" s="8">
        <f>IF($A44="","",IF($AD44="Ja","Prüfen","Nein"))</f>
        <v/>
      </c>
    </row>
    <row r="45">
      <c r="A45" s="2" t="n"/>
      <c r="B45" s="3" t="n"/>
      <c r="C45" s="3" t="n"/>
      <c r="D45" s="3" t="n"/>
      <c r="E45" s="3" t="n"/>
      <c r="F45" s="2" t="n"/>
      <c r="G45" s="3" t="n"/>
      <c r="H45" s="4" t="n"/>
      <c r="I45" s="32" t="n"/>
      <c r="J45" s="6" t="n"/>
      <c r="K45" s="9">
        <f>IF($A45="","",$J45*$H45)</f>
        <v/>
      </c>
      <c r="L45" s="6" t="n"/>
      <c r="M45" s="6" t="n"/>
      <c r="N45" s="9">
        <f>IF($A45="","",SUM($K45:$M45))</f>
        <v/>
      </c>
      <c r="O45" s="9">
        <f>IF($A45="","",IFERROR($N45*VLOOKUP("AHV/IV/EO Arbeitnehmer",Parameter!$A$2:$B$20,2,FALSE),0))</f>
        <v/>
      </c>
      <c r="P45" s="9">
        <f>IF($A45="","",IFERROR(MIN($N45,VLOOKUP("ALV Jahresgrenze",Parameter!$A$2:$B$20,2,FALSE)/12)*VLOOKUP("ALV Arbeitnehmer",Parameter!$A$2:$B$20,2,FALSE),0))</f>
        <v/>
      </c>
      <c r="Q45" s="9">
        <f>IF($A45="","",IFERROR($N45*VLOOKUP("NBU Arbeitnehmer",Parameter!$A$2:$B$20,2,FALSE),0))</f>
        <v/>
      </c>
      <c r="R45" s="9">
        <f>IF($A45="","",IFERROR($N45*VLOOKUP("BVG Arbeitnehmer",Parameter!$A$2:$B$20,2,FALSE),0))</f>
        <v/>
      </c>
      <c r="S45" s="9">
        <f>IF($A45="","",IF($AD45="Ja",IFERROR($N45*VLOOKUP("Quellensteuer Standardsatz",Parameter!$A$2:$B$20,2,FALSE),0),0))</f>
        <v/>
      </c>
      <c r="T45" s="6" t="n"/>
      <c r="U45" s="9">
        <f>IF($A45="","",IFERROR($N45-SUM($O45:$T45),0))</f>
        <v/>
      </c>
      <c r="V45" s="9">
        <f>IF($A45="","",IFERROR($N45*VLOOKUP("AHV/IV/EO Arbeitgeber",Parameter!$A$2:$B$20,2,FALSE),0))</f>
        <v/>
      </c>
      <c r="W45" s="9">
        <f>IF($A45="","",IFERROR(MIN($N45,VLOOKUP("ALV Jahresgrenze",Parameter!$A$2:$B$20,2,FALSE)/12)*VLOOKUP("ALV Arbeitgeber",Parameter!$A$2:$B$20,2,FALSE),0))</f>
        <v/>
      </c>
      <c r="X45" s="9">
        <f>IF($A45="","",IFERROR($N45*VLOOKUP("FAK Arbeitgeber",Parameter!$A$2:$B$20,2,FALSE),0))</f>
        <v/>
      </c>
      <c r="Y45" s="9">
        <f>IF($A45="","",IFERROR($N45*VLOOKUP("BU Arbeitgeber",Parameter!$A$2:$B$20,2,FALSE),0))</f>
        <v/>
      </c>
      <c r="Z45" s="9">
        <f>IF($A45="","",IFERROR($N45*VLOOKUP("BVG Arbeitgeber",Parameter!$A$2:$B$20,2,FALSE),0))</f>
        <v/>
      </c>
      <c r="AA45" s="6" t="n"/>
      <c r="AB45" s="9">
        <f>IF($A45="","",SUM($V45:$AA45))</f>
        <v/>
      </c>
      <c r="AC45" s="9">
        <f>IF($A45="","",IFERROR($N45+$AB45,0))</f>
        <v/>
      </c>
      <c r="AD45" s="2" t="n"/>
      <c r="AE45" s="10">
        <f>IF($A45="","",IF($AD45="Ja","Prüfen","Nein"))</f>
        <v/>
      </c>
    </row>
    <row r="46">
      <c r="A46" s="2" t="n"/>
      <c r="B46" s="3" t="n"/>
      <c r="C46" s="3" t="n"/>
      <c r="D46" s="3" t="n"/>
      <c r="E46" s="3" t="n"/>
      <c r="F46" s="2" t="n"/>
      <c r="G46" s="3" t="n"/>
      <c r="H46" s="4" t="n"/>
      <c r="I46" s="32" t="n"/>
      <c r="J46" s="6" t="n"/>
      <c r="K46" s="7">
        <f>IF($A46="","",$J46*$H46)</f>
        <v/>
      </c>
      <c r="L46" s="6" t="n"/>
      <c r="M46" s="6" t="n"/>
      <c r="N46" s="7">
        <f>IF($A46="","",SUM($K46:$M46))</f>
        <v/>
      </c>
      <c r="O46" s="7">
        <f>IF($A46="","",IFERROR($N46*VLOOKUP("AHV/IV/EO Arbeitnehmer",Parameter!$A$2:$B$20,2,FALSE),0))</f>
        <v/>
      </c>
      <c r="P46" s="7">
        <f>IF($A46="","",IFERROR(MIN($N46,VLOOKUP("ALV Jahresgrenze",Parameter!$A$2:$B$20,2,FALSE)/12)*VLOOKUP("ALV Arbeitnehmer",Parameter!$A$2:$B$20,2,FALSE),0))</f>
        <v/>
      </c>
      <c r="Q46" s="7">
        <f>IF($A46="","",IFERROR($N46*VLOOKUP("NBU Arbeitnehmer",Parameter!$A$2:$B$20,2,FALSE),0))</f>
        <v/>
      </c>
      <c r="R46" s="7">
        <f>IF($A46="","",IFERROR($N46*VLOOKUP("BVG Arbeitnehmer",Parameter!$A$2:$B$20,2,FALSE),0))</f>
        <v/>
      </c>
      <c r="S46" s="7">
        <f>IF($A46="","",IF($AD46="Ja",IFERROR($N46*VLOOKUP("Quellensteuer Standardsatz",Parameter!$A$2:$B$20,2,FALSE),0),0))</f>
        <v/>
      </c>
      <c r="T46" s="6" t="n"/>
      <c r="U46" s="7">
        <f>IF($A46="","",IFERROR($N46-SUM($O46:$T46),0))</f>
        <v/>
      </c>
      <c r="V46" s="7">
        <f>IF($A46="","",IFERROR($N46*VLOOKUP("AHV/IV/EO Arbeitgeber",Parameter!$A$2:$B$20,2,FALSE),0))</f>
        <v/>
      </c>
      <c r="W46" s="7">
        <f>IF($A46="","",IFERROR(MIN($N46,VLOOKUP("ALV Jahresgrenze",Parameter!$A$2:$B$20,2,FALSE)/12)*VLOOKUP("ALV Arbeitgeber",Parameter!$A$2:$B$20,2,FALSE),0))</f>
        <v/>
      </c>
      <c r="X46" s="7">
        <f>IF($A46="","",IFERROR($N46*VLOOKUP("FAK Arbeitgeber",Parameter!$A$2:$B$20,2,FALSE),0))</f>
        <v/>
      </c>
      <c r="Y46" s="7">
        <f>IF($A46="","",IFERROR($N46*VLOOKUP("BU Arbeitgeber",Parameter!$A$2:$B$20,2,FALSE),0))</f>
        <v/>
      </c>
      <c r="Z46" s="7">
        <f>IF($A46="","",IFERROR($N46*VLOOKUP("BVG Arbeitgeber",Parameter!$A$2:$B$20,2,FALSE),0))</f>
        <v/>
      </c>
      <c r="AA46" s="6" t="n"/>
      <c r="AB46" s="7">
        <f>IF($A46="","",SUM($V46:$AA46))</f>
        <v/>
      </c>
      <c r="AC46" s="7">
        <f>IF($A46="","",IFERROR($N46+$AB46,0))</f>
        <v/>
      </c>
      <c r="AD46" s="2" t="n"/>
      <c r="AE46" s="8">
        <f>IF($A46="","",IF($AD46="Ja","Prüfen","Nein"))</f>
        <v/>
      </c>
    </row>
    <row r="47">
      <c r="A47" s="2" t="n"/>
      <c r="B47" s="3" t="n"/>
      <c r="C47" s="3" t="n"/>
      <c r="D47" s="3" t="n"/>
      <c r="E47" s="3" t="n"/>
      <c r="F47" s="2" t="n"/>
      <c r="G47" s="3" t="n"/>
      <c r="H47" s="4" t="n"/>
      <c r="I47" s="32" t="n"/>
      <c r="J47" s="6" t="n"/>
      <c r="K47" s="9">
        <f>IF($A47="","",$J47*$H47)</f>
        <v/>
      </c>
      <c r="L47" s="6" t="n"/>
      <c r="M47" s="6" t="n"/>
      <c r="N47" s="9">
        <f>IF($A47="","",SUM($K47:$M47))</f>
        <v/>
      </c>
      <c r="O47" s="9">
        <f>IF($A47="","",IFERROR($N47*VLOOKUP("AHV/IV/EO Arbeitnehmer",Parameter!$A$2:$B$20,2,FALSE),0))</f>
        <v/>
      </c>
      <c r="P47" s="9">
        <f>IF($A47="","",IFERROR(MIN($N47,VLOOKUP("ALV Jahresgrenze",Parameter!$A$2:$B$20,2,FALSE)/12)*VLOOKUP("ALV Arbeitnehmer",Parameter!$A$2:$B$20,2,FALSE),0))</f>
        <v/>
      </c>
      <c r="Q47" s="9">
        <f>IF($A47="","",IFERROR($N47*VLOOKUP("NBU Arbeitnehmer",Parameter!$A$2:$B$20,2,FALSE),0))</f>
        <v/>
      </c>
      <c r="R47" s="9">
        <f>IF($A47="","",IFERROR($N47*VLOOKUP("BVG Arbeitnehmer",Parameter!$A$2:$B$20,2,FALSE),0))</f>
        <v/>
      </c>
      <c r="S47" s="9">
        <f>IF($A47="","",IF($AD47="Ja",IFERROR($N47*VLOOKUP("Quellensteuer Standardsatz",Parameter!$A$2:$B$20,2,FALSE),0),0))</f>
        <v/>
      </c>
      <c r="T47" s="6" t="n"/>
      <c r="U47" s="9">
        <f>IF($A47="","",IFERROR($N47-SUM($O47:$T47),0))</f>
        <v/>
      </c>
      <c r="V47" s="9">
        <f>IF($A47="","",IFERROR($N47*VLOOKUP("AHV/IV/EO Arbeitgeber",Parameter!$A$2:$B$20,2,FALSE),0))</f>
        <v/>
      </c>
      <c r="W47" s="9">
        <f>IF($A47="","",IFERROR(MIN($N47,VLOOKUP("ALV Jahresgrenze",Parameter!$A$2:$B$20,2,FALSE)/12)*VLOOKUP("ALV Arbeitgeber",Parameter!$A$2:$B$20,2,FALSE),0))</f>
        <v/>
      </c>
      <c r="X47" s="9">
        <f>IF($A47="","",IFERROR($N47*VLOOKUP("FAK Arbeitgeber",Parameter!$A$2:$B$20,2,FALSE),0))</f>
        <v/>
      </c>
      <c r="Y47" s="9">
        <f>IF($A47="","",IFERROR($N47*VLOOKUP("BU Arbeitgeber",Parameter!$A$2:$B$20,2,FALSE),0))</f>
        <v/>
      </c>
      <c r="Z47" s="9">
        <f>IF($A47="","",IFERROR($N47*VLOOKUP("BVG Arbeitgeber",Parameter!$A$2:$B$20,2,FALSE),0))</f>
        <v/>
      </c>
      <c r="AA47" s="6" t="n"/>
      <c r="AB47" s="9">
        <f>IF($A47="","",SUM($V47:$AA47))</f>
        <v/>
      </c>
      <c r="AC47" s="9">
        <f>IF($A47="","",IFERROR($N47+$AB47,0))</f>
        <v/>
      </c>
      <c r="AD47" s="2" t="n"/>
      <c r="AE47" s="10">
        <f>IF($A47="","",IF($AD47="Ja","Prüfen","Nein"))</f>
        <v/>
      </c>
    </row>
    <row r="48">
      <c r="A48" s="2" t="n"/>
      <c r="B48" s="3" t="n"/>
      <c r="C48" s="3" t="n"/>
      <c r="D48" s="3" t="n"/>
      <c r="E48" s="3" t="n"/>
      <c r="F48" s="2" t="n"/>
      <c r="G48" s="3" t="n"/>
      <c r="H48" s="4" t="n"/>
      <c r="I48" s="32" t="n"/>
      <c r="J48" s="6" t="n"/>
      <c r="K48" s="7">
        <f>IF($A48="","",$J48*$H48)</f>
        <v/>
      </c>
      <c r="L48" s="6" t="n"/>
      <c r="M48" s="6" t="n"/>
      <c r="N48" s="7">
        <f>IF($A48="","",SUM($K48:$M48))</f>
        <v/>
      </c>
      <c r="O48" s="7">
        <f>IF($A48="","",IFERROR($N48*VLOOKUP("AHV/IV/EO Arbeitnehmer",Parameter!$A$2:$B$20,2,FALSE),0))</f>
        <v/>
      </c>
      <c r="P48" s="7">
        <f>IF($A48="","",IFERROR(MIN($N48,VLOOKUP("ALV Jahresgrenze",Parameter!$A$2:$B$20,2,FALSE)/12)*VLOOKUP("ALV Arbeitnehmer",Parameter!$A$2:$B$20,2,FALSE),0))</f>
        <v/>
      </c>
      <c r="Q48" s="7">
        <f>IF($A48="","",IFERROR($N48*VLOOKUP("NBU Arbeitnehmer",Parameter!$A$2:$B$20,2,FALSE),0))</f>
        <v/>
      </c>
      <c r="R48" s="7">
        <f>IF($A48="","",IFERROR($N48*VLOOKUP("BVG Arbeitnehmer",Parameter!$A$2:$B$20,2,FALSE),0))</f>
        <v/>
      </c>
      <c r="S48" s="7">
        <f>IF($A48="","",IF($AD48="Ja",IFERROR($N48*VLOOKUP("Quellensteuer Standardsatz",Parameter!$A$2:$B$20,2,FALSE),0),0))</f>
        <v/>
      </c>
      <c r="T48" s="6" t="n"/>
      <c r="U48" s="7">
        <f>IF($A48="","",IFERROR($N48-SUM($O48:$T48),0))</f>
        <v/>
      </c>
      <c r="V48" s="7">
        <f>IF($A48="","",IFERROR($N48*VLOOKUP("AHV/IV/EO Arbeitgeber",Parameter!$A$2:$B$20,2,FALSE),0))</f>
        <v/>
      </c>
      <c r="W48" s="7">
        <f>IF($A48="","",IFERROR(MIN($N48,VLOOKUP("ALV Jahresgrenze",Parameter!$A$2:$B$20,2,FALSE)/12)*VLOOKUP("ALV Arbeitgeber",Parameter!$A$2:$B$20,2,FALSE),0))</f>
        <v/>
      </c>
      <c r="X48" s="7">
        <f>IF($A48="","",IFERROR($N48*VLOOKUP("FAK Arbeitgeber",Parameter!$A$2:$B$20,2,FALSE),0))</f>
        <v/>
      </c>
      <c r="Y48" s="7">
        <f>IF($A48="","",IFERROR($N48*VLOOKUP("BU Arbeitgeber",Parameter!$A$2:$B$20,2,FALSE),0))</f>
        <v/>
      </c>
      <c r="Z48" s="7">
        <f>IF($A48="","",IFERROR($N48*VLOOKUP("BVG Arbeitgeber",Parameter!$A$2:$B$20,2,FALSE),0))</f>
        <v/>
      </c>
      <c r="AA48" s="6" t="n"/>
      <c r="AB48" s="7">
        <f>IF($A48="","",SUM($V48:$AA48))</f>
        <v/>
      </c>
      <c r="AC48" s="7">
        <f>IF($A48="","",IFERROR($N48+$AB48,0))</f>
        <v/>
      </c>
      <c r="AD48" s="2" t="n"/>
      <c r="AE48" s="8">
        <f>IF($A48="","",IF($AD48="Ja","Prüfen","Nein"))</f>
        <v/>
      </c>
    </row>
    <row r="49">
      <c r="A49" s="2" t="n"/>
      <c r="B49" s="3" t="n"/>
      <c r="C49" s="3" t="n"/>
      <c r="D49" s="3" t="n"/>
      <c r="E49" s="3" t="n"/>
      <c r="F49" s="2" t="n"/>
      <c r="G49" s="3" t="n"/>
      <c r="H49" s="4" t="n"/>
      <c r="I49" s="32" t="n"/>
      <c r="J49" s="6" t="n"/>
      <c r="K49" s="9">
        <f>IF($A49="","",$J49*$H49)</f>
        <v/>
      </c>
      <c r="L49" s="6" t="n"/>
      <c r="M49" s="6" t="n"/>
      <c r="N49" s="9">
        <f>IF($A49="","",SUM($K49:$M49))</f>
        <v/>
      </c>
      <c r="O49" s="9">
        <f>IF($A49="","",IFERROR($N49*VLOOKUP("AHV/IV/EO Arbeitnehmer",Parameter!$A$2:$B$20,2,FALSE),0))</f>
        <v/>
      </c>
      <c r="P49" s="9">
        <f>IF($A49="","",IFERROR(MIN($N49,VLOOKUP("ALV Jahresgrenze",Parameter!$A$2:$B$20,2,FALSE)/12)*VLOOKUP("ALV Arbeitnehmer",Parameter!$A$2:$B$20,2,FALSE),0))</f>
        <v/>
      </c>
      <c r="Q49" s="9">
        <f>IF($A49="","",IFERROR($N49*VLOOKUP("NBU Arbeitnehmer",Parameter!$A$2:$B$20,2,FALSE),0))</f>
        <v/>
      </c>
      <c r="R49" s="9">
        <f>IF($A49="","",IFERROR($N49*VLOOKUP("BVG Arbeitnehmer",Parameter!$A$2:$B$20,2,FALSE),0))</f>
        <v/>
      </c>
      <c r="S49" s="9">
        <f>IF($A49="","",IF($AD49="Ja",IFERROR($N49*VLOOKUP("Quellensteuer Standardsatz",Parameter!$A$2:$B$20,2,FALSE),0),0))</f>
        <v/>
      </c>
      <c r="T49" s="6" t="n"/>
      <c r="U49" s="9">
        <f>IF($A49="","",IFERROR($N49-SUM($O49:$T49),0))</f>
        <v/>
      </c>
      <c r="V49" s="9">
        <f>IF($A49="","",IFERROR($N49*VLOOKUP("AHV/IV/EO Arbeitgeber",Parameter!$A$2:$B$20,2,FALSE),0))</f>
        <v/>
      </c>
      <c r="W49" s="9">
        <f>IF($A49="","",IFERROR(MIN($N49,VLOOKUP("ALV Jahresgrenze",Parameter!$A$2:$B$20,2,FALSE)/12)*VLOOKUP("ALV Arbeitgeber",Parameter!$A$2:$B$20,2,FALSE),0))</f>
        <v/>
      </c>
      <c r="X49" s="9">
        <f>IF($A49="","",IFERROR($N49*VLOOKUP("FAK Arbeitgeber",Parameter!$A$2:$B$20,2,FALSE),0))</f>
        <v/>
      </c>
      <c r="Y49" s="9">
        <f>IF($A49="","",IFERROR($N49*VLOOKUP("BU Arbeitgeber",Parameter!$A$2:$B$20,2,FALSE),0))</f>
        <v/>
      </c>
      <c r="Z49" s="9">
        <f>IF($A49="","",IFERROR($N49*VLOOKUP("BVG Arbeitgeber",Parameter!$A$2:$B$20,2,FALSE),0))</f>
        <v/>
      </c>
      <c r="AA49" s="6" t="n"/>
      <c r="AB49" s="9">
        <f>IF($A49="","",SUM($V49:$AA49))</f>
        <v/>
      </c>
      <c r="AC49" s="9">
        <f>IF($A49="","",IFERROR($N49+$AB49,0))</f>
        <v/>
      </c>
      <c r="AD49" s="2" t="n"/>
      <c r="AE49" s="10">
        <f>IF($A49="","",IF($AD49="Ja","Prüfen","Nein"))</f>
        <v/>
      </c>
    </row>
    <row r="50">
      <c r="A50" s="2" t="n"/>
      <c r="B50" s="3" t="n"/>
      <c r="C50" s="3" t="n"/>
      <c r="D50" s="3" t="n"/>
      <c r="E50" s="3" t="n"/>
      <c r="F50" s="2" t="n"/>
      <c r="G50" s="3" t="n"/>
      <c r="H50" s="4" t="n"/>
      <c r="I50" s="32" t="n"/>
      <c r="J50" s="6" t="n"/>
      <c r="K50" s="7">
        <f>IF($A50="","",$J50*$H50)</f>
        <v/>
      </c>
      <c r="L50" s="6" t="n"/>
      <c r="M50" s="6" t="n"/>
      <c r="N50" s="7">
        <f>IF($A50="","",SUM($K50:$M50))</f>
        <v/>
      </c>
      <c r="O50" s="7">
        <f>IF($A50="","",IFERROR($N50*VLOOKUP("AHV/IV/EO Arbeitnehmer",Parameter!$A$2:$B$20,2,FALSE),0))</f>
        <v/>
      </c>
      <c r="P50" s="7">
        <f>IF($A50="","",IFERROR(MIN($N50,VLOOKUP("ALV Jahresgrenze",Parameter!$A$2:$B$20,2,FALSE)/12)*VLOOKUP("ALV Arbeitnehmer",Parameter!$A$2:$B$20,2,FALSE),0))</f>
        <v/>
      </c>
      <c r="Q50" s="7">
        <f>IF($A50="","",IFERROR($N50*VLOOKUP("NBU Arbeitnehmer",Parameter!$A$2:$B$20,2,FALSE),0))</f>
        <v/>
      </c>
      <c r="R50" s="7">
        <f>IF($A50="","",IFERROR($N50*VLOOKUP("BVG Arbeitnehmer",Parameter!$A$2:$B$20,2,FALSE),0))</f>
        <v/>
      </c>
      <c r="S50" s="7">
        <f>IF($A50="","",IF($AD50="Ja",IFERROR($N50*VLOOKUP("Quellensteuer Standardsatz",Parameter!$A$2:$B$20,2,FALSE),0),0))</f>
        <v/>
      </c>
      <c r="T50" s="6" t="n"/>
      <c r="U50" s="7">
        <f>IF($A50="","",IFERROR($N50-SUM($O50:$T50),0))</f>
        <v/>
      </c>
      <c r="V50" s="7">
        <f>IF($A50="","",IFERROR($N50*VLOOKUP("AHV/IV/EO Arbeitgeber",Parameter!$A$2:$B$20,2,FALSE),0))</f>
        <v/>
      </c>
      <c r="W50" s="7">
        <f>IF($A50="","",IFERROR(MIN($N50,VLOOKUP("ALV Jahresgrenze",Parameter!$A$2:$B$20,2,FALSE)/12)*VLOOKUP("ALV Arbeitgeber",Parameter!$A$2:$B$20,2,FALSE),0))</f>
        <v/>
      </c>
      <c r="X50" s="7">
        <f>IF($A50="","",IFERROR($N50*VLOOKUP("FAK Arbeitgeber",Parameter!$A$2:$B$20,2,FALSE),0))</f>
        <v/>
      </c>
      <c r="Y50" s="7">
        <f>IF($A50="","",IFERROR($N50*VLOOKUP("BU Arbeitgeber",Parameter!$A$2:$B$20,2,FALSE),0))</f>
        <v/>
      </c>
      <c r="Z50" s="7">
        <f>IF($A50="","",IFERROR($N50*VLOOKUP("BVG Arbeitgeber",Parameter!$A$2:$B$20,2,FALSE),0))</f>
        <v/>
      </c>
      <c r="AA50" s="6" t="n"/>
      <c r="AB50" s="7">
        <f>IF($A50="","",SUM($V50:$AA50))</f>
        <v/>
      </c>
      <c r="AC50" s="7">
        <f>IF($A50="","",IFERROR($N50+$AB50,0))</f>
        <v/>
      </c>
      <c r="AD50" s="2" t="n"/>
      <c r="AE50" s="8">
        <f>IF($A50="","",IF($AD50="Ja","Prüfen","Nein"))</f>
        <v/>
      </c>
    </row>
    <row r="51">
      <c r="A51" s="2" t="n"/>
      <c r="B51" s="3" t="n"/>
      <c r="C51" s="3" t="n"/>
      <c r="D51" s="3" t="n"/>
      <c r="E51" s="3" t="n"/>
      <c r="F51" s="2" t="n"/>
      <c r="G51" s="3" t="n"/>
      <c r="H51" s="4" t="n"/>
      <c r="I51" s="32" t="n"/>
      <c r="J51" s="6" t="n"/>
      <c r="K51" s="9">
        <f>IF($A51="","",$J51*$H51)</f>
        <v/>
      </c>
      <c r="L51" s="6" t="n"/>
      <c r="M51" s="6" t="n"/>
      <c r="N51" s="9">
        <f>IF($A51="","",SUM($K51:$M51))</f>
        <v/>
      </c>
      <c r="O51" s="9">
        <f>IF($A51="","",IFERROR($N51*VLOOKUP("AHV/IV/EO Arbeitnehmer",Parameter!$A$2:$B$20,2,FALSE),0))</f>
        <v/>
      </c>
      <c r="P51" s="9">
        <f>IF($A51="","",IFERROR(MIN($N51,VLOOKUP("ALV Jahresgrenze",Parameter!$A$2:$B$20,2,FALSE)/12)*VLOOKUP("ALV Arbeitnehmer",Parameter!$A$2:$B$20,2,FALSE),0))</f>
        <v/>
      </c>
      <c r="Q51" s="9">
        <f>IF($A51="","",IFERROR($N51*VLOOKUP("NBU Arbeitnehmer",Parameter!$A$2:$B$20,2,FALSE),0))</f>
        <v/>
      </c>
      <c r="R51" s="9">
        <f>IF($A51="","",IFERROR($N51*VLOOKUP("BVG Arbeitnehmer",Parameter!$A$2:$B$20,2,FALSE),0))</f>
        <v/>
      </c>
      <c r="S51" s="9">
        <f>IF($A51="","",IF($AD51="Ja",IFERROR($N51*VLOOKUP("Quellensteuer Standardsatz",Parameter!$A$2:$B$20,2,FALSE),0),0))</f>
        <v/>
      </c>
      <c r="T51" s="6" t="n"/>
      <c r="U51" s="9">
        <f>IF($A51="","",IFERROR($N51-SUM($O51:$T51),0))</f>
        <v/>
      </c>
      <c r="V51" s="9">
        <f>IF($A51="","",IFERROR($N51*VLOOKUP("AHV/IV/EO Arbeitgeber",Parameter!$A$2:$B$20,2,FALSE),0))</f>
        <v/>
      </c>
      <c r="W51" s="9">
        <f>IF($A51="","",IFERROR(MIN($N51,VLOOKUP("ALV Jahresgrenze",Parameter!$A$2:$B$20,2,FALSE)/12)*VLOOKUP("ALV Arbeitgeber",Parameter!$A$2:$B$20,2,FALSE),0))</f>
        <v/>
      </c>
      <c r="X51" s="9">
        <f>IF($A51="","",IFERROR($N51*VLOOKUP("FAK Arbeitgeber",Parameter!$A$2:$B$20,2,FALSE),0))</f>
        <v/>
      </c>
      <c r="Y51" s="9">
        <f>IF($A51="","",IFERROR($N51*VLOOKUP("BU Arbeitgeber",Parameter!$A$2:$B$20,2,FALSE),0))</f>
        <v/>
      </c>
      <c r="Z51" s="9">
        <f>IF($A51="","",IFERROR($N51*VLOOKUP("BVG Arbeitgeber",Parameter!$A$2:$B$20,2,FALSE),0))</f>
        <v/>
      </c>
      <c r="AA51" s="6" t="n"/>
      <c r="AB51" s="9">
        <f>IF($A51="","",SUM($V51:$AA51))</f>
        <v/>
      </c>
      <c r="AC51" s="9">
        <f>IF($A51="","",IFERROR($N51+$AB51,0))</f>
        <v/>
      </c>
      <c r="AD51" s="2" t="n"/>
      <c r="AE51" s="10">
        <f>IF($A51="","",IF($AD51="Ja","Prüfen","Nein"))</f>
        <v/>
      </c>
    </row>
    <row r="52">
      <c r="A52" s="2" t="n"/>
      <c r="B52" s="3" t="n"/>
      <c r="C52" s="3" t="n"/>
      <c r="D52" s="3" t="n"/>
      <c r="E52" s="3" t="n"/>
      <c r="F52" s="2" t="n"/>
      <c r="G52" s="3" t="n"/>
      <c r="H52" s="4" t="n"/>
      <c r="I52" s="32" t="n"/>
      <c r="J52" s="6" t="n"/>
      <c r="K52" s="7">
        <f>IF($A52="","",$J52*$H52)</f>
        <v/>
      </c>
      <c r="L52" s="6" t="n"/>
      <c r="M52" s="6" t="n"/>
      <c r="N52" s="7">
        <f>IF($A52="","",SUM($K52:$M52))</f>
        <v/>
      </c>
      <c r="O52" s="7">
        <f>IF($A52="","",IFERROR($N52*VLOOKUP("AHV/IV/EO Arbeitnehmer",Parameter!$A$2:$B$20,2,FALSE),0))</f>
        <v/>
      </c>
      <c r="P52" s="7">
        <f>IF($A52="","",IFERROR(MIN($N52,VLOOKUP("ALV Jahresgrenze",Parameter!$A$2:$B$20,2,FALSE)/12)*VLOOKUP("ALV Arbeitnehmer",Parameter!$A$2:$B$20,2,FALSE),0))</f>
        <v/>
      </c>
      <c r="Q52" s="7">
        <f>IF($A52="","",IFERROR($N52*VLOOKUP("NBU Arbeitnehmer",Parameter!$A$2:$B$20,2,FALSE),0))</f>
        <v/>
      </c>
      <c r="R52" s="7">
        <f>IF($A52="","",IFERROR($N52*VLOOKUP("BVG Arbeitnehmer",Parameter!$A$2:$B$20,2,FALSE),0))</f>
        <v/>
      </c>
      <c r="S52" s="7">
        <f>IF($A52="","",IF($AD52="Ja",IFERROR($N52*VLOOKUP("Quellensteuer Standardsatz",Parameter!$A$2:$B$20,2,FALSE),0),0))</f>
        <v/>
      </c>
      <c r="T52" s="6" t="n"/>
      <c r="U52" s="7">
        <f>IF($A52="","",IFERROR($N52-SUM($O52:$T52),0))</f>
        <v/>
      </c>
      <c r="V52" s="7">
        <f>IF($A52="","",IFERROR($N52*VLOOKUP("AHV/IV/EO Arbeitgeber",Parameter!$A$2:$B$20,2,FALSE),0))</f>
        <v/>
      </c>
      <c r="W52" s="7">
        <f>IF($A52="","",IFERROR(MIN($N52,VLOOKUP("ALV Jahresgrenze",Parameter!$A$2:$B$20,2,FALSE)/12)*VLOOKUP("ALV Arbeitgeber",Parameter!$A$2:$B$20,2,FALSE),0))</f>
        <v/>
      </c>
      <c r="X52" s="7">
        <f>IF($A52="","",IFERROR($N52*VLOOKUP("FAK Arbeitgeber",Parameter!$A$2:$B$20,2,FALSE),0))</f>
        <v/>
      </c>
      <c r="Y52" s="7">
        <f>IF($A52="","",IFERROR($N52*VLOOKUP("BU Arbeitgeber",Parameter!$A$2:$B$20,2,FALSE),0))</f>
        <v/>
      </c>
      <c r="Z52" s="7">
        <f>IF($A52="","",IFERROR($N52*VLOOKUP("BVG Arbeitgeber",Parameter!$A$2:$B$20,2,FALSE),0))</f>
        <v/>
      </c>
      <c r="AA52" s="6" t="n"/>
      <c r="AB52" s="7">
        <f>IF($A52="","",SUM($V52:$AA52))</f>
        <v/>
      </c>
      <c r="AC52" s="7">
        <f>IF($A52="","",IFERROR($N52+$AB52,0))</f>
        <v/>
      </c>
      <c r="AD52" s="2" t="n"/>
      <c r="AE52" s="8">
        <f>IF($A52="","",IF($AD52="Ja","Prüfen","Nein"))</f>
        <v/>
      </c>
    </row>
    <row r="53">
      <c r="A53" s="2" t="n"/>
      <c r="B53" s="3" t="n"/>
      <c r="C53" s="3" t="n"/>
      <c r="D53" s="3" t="n"/>
      <c r="E53" s="3" t="n"/>
      <c r="F53" s="2" t="n"/>
      <c r="G53" s="3" t="n"/>
      <c r="H53" s="4" t="n"/>
      <c r="I53" s="32" t="n"/>
      <c r="J53" s="6" t="n"/>
      <c r="K53" s="9">
        <f>IF($A53="","",$J53*$H53)</f>
        <v/>
      </c>
      <c r="L53" s="6" t="n"/>
      <c r="M53" s="6" t="n"/>
      <c r="N53" s="9">
        <f>IF($A53="","",SUM($K53:$M53))</f>
        <v/>
      </c>
      <c r="O53" s="9">
        <f>IF($A53="","",IFERROR($N53*VLOOKUP("AHV/IV/EO Arbeitnehmer",Parameter!$A$2:$B$20,2,FALSE),0))</f>
        <v/>
      </c>
      <c r="P53" s="9">
        <f>IF($A53="","",IFERROR(MIN($N53,VLOOKUP("ALV Jahresgrenze",Parameter!$A$2:$B$20,2,FALSE)/12)*VLOOKUP("ALV Arbeitnehmer",Parameter!$A$2:$B$20,2,FALSE),0))</f>
        <v/>
      </c>
      <c r="Q53" s="9">
        <f>IF($A53="","",IFERROR($N53*VLOOKUP("NBU Arbeitnehmer",Parameter!$A$2:$B$20,2,FALSE),0))</f>
        <v/>
      </c>
      <c r="R53" s="9">
        <f>IF($A53="","",IFERROR($N53*VLOOKUP("BVG Arbeitnehmer",Parameter!$A$2:$B$20,2,FALSE),0))</f>
        <v/>
      </c>
      <c r="S53" s="9">
        <f>IF($A53="","",IF($AD53="Ja",IFERROR($N53*VLOOKUP("Quellensteuer Standardsatz",Parameter!$A$2:$B$20,2,FALSE),0),0))</f>
        <v/>
      </c>
      <c r="T53" s="6" t="n"/>
      <c r="U53" s="9">
        <f>IF($A53="","",IFERROR($N53-SUM($O53:$T53),0))</f>
        <v/>
      </c>
      <c r="V53" s="9">
        <f>IF($A53="","",IFERROR($N53*VLOOKUP("AHV/IV/EO Arbeitgeber",Parameter!$A$2:$B$20,2,FALSE),0))</f>
        <v/>
      </c>
      <c r="W53" s="9">
        <f>IF($A53="","",IFERROR(MIN($N53,VLOOKUP("ALV Jahresgrenze",Parameter!$A$2:$B$20,2,FALSE)/12)*VLOOKUP("ALV Arbeitgeber",Parameter!$A$2:$B$20,2,FALSE),0))</f>
        <v/>
      </c>
      <c r="X53" s="9">
        <f>IF($A53="","",IFERROR($N53*VLOOKUP("FAK Arbeitgeber",Parameter!$A$2:$B$20,2,FALSE),0))</f>
        <v/>
      </c>
      <c r="Y53" s="9">
        <f>IF($A53="","",IFERROR($N53*VLOOKUP("BU Arbeitgeber",Parameter!$A$2:$B$20,2,FALSE),0))</f>
        <v/>
      </c>
      <c r="Z53" s="9">
        <f>IF($A53="","",IFERROR($N53*VLOOKUP("BVG Arbeitgeber",Parameter!$A$2:$B$20,2,FALSE),0))</f>
        <v/>
      </c>
      <c r="AA53" s="6" t="n"/>
      <c r="AB53" s="9">
        <f>IF($A53="","",SUM($V53:$AA53))</f>
        <v/>
      </c>
      <c r="AC53" s="9">
        <f>IF($A53="","",IFERROR($N53+$AB53,0))</f>
        <v/>
      </c>
      <c r="AD53" s="2" t="n"/>
      <c r="AE53" s="10">
        <f>IF($A53="","",IF($AD53="Ja","Prüfen","Nein"))</f>
        <v/>
      </c>
    </row>
    <row r="54">
      <c r="A54" s="2" t="n"/>
      <c r="B54" s="3" t="n"/>
      <c r="C54" s="3" t="n"/>
      <c r="D54" s="3" t="n"/>
      <c r="E54" s="3" t="n"/>
      <c r="F54" s="2" t="n"/>
      <c r="G54" s="3" t="n"/>
      <c r="H54" s="4" t="n"/>
      <c r="I54" s="32" t="n"/>
      <c r="J54" s="6" t="n"/>
      <c r="K54" s="7">
        <f>IF($A54="","",$J54*$H54)</f>
        <v/>
      </c>
      <c r="L54" s="6" t="n"/>
      <c r="M54" s="6" t="n"/>
      <c r="N54" s="7">
        <f>IF($A54="","",SUM($K54:$M54))</f>
        <v/>
      </c>
      <c r="O54" s="7">
        <f>IF($A54="","",IFERROR($N54*VLOOKUP("AHV/IV/EO Arbeitnehmer",Parameter!$A$2:$B$20,2,FALSE),0))</f>
        <v/>
      </c>
      <c r="P54" s="7">
        <f>IF($A54="","",IFERROR(MIN($N54,VLOOKUP("ALV Jahresgrenze",Parameter!$A$2:$B$20,2,FALSE)/12)*VLOOKUP("ALV Arbeitnehmer",Parameter!$A$2:$B$20,2,FALSE),0))</f>
        <v/>
      </c>
      <c r="Q54" s="7">
        <f>IF($A54="","",IFERROR($N54*VLOOKUP("NBU Arbeitnehmer",Parameter!$A$2:$B$20,2,FALSE),0))</f>
        <v/>
      </c>
      <c r="R54" s="7">
        <f>IF($A54="","",IFERROR($N54*VLOOKUP("BVG Arbeitnehmer",Parameter!$A$2:$B$20,2,FALSE),0))</f>
        <v/>
      </c>
      <c r="S54" s="7">
        <f>IF($A54="","",IF($AD54="Ja",IFERROR($N54*VLOOKUP("Quellensteuer Standardsatz",Parameter!$A$2:$B$20,2,FALSE),0),0))</f>
        <v/>
      </c>
      <c r="T54" s="6" t="n"/>
      <c r="U54" s="7">
        <f>IF($A54="","",IFERROR($N54-SUM($O54:$T54),0))</f>
        <v/>
      </c>
      <c r="V54" s="7">
        <f>IF($A54="","",IFERROR($N54*VLOOKUP("AHV/IV/EO Arbeitgeber",Parameter!$A$2:$B$20,2,FALSE),0))</f>
        <v/>
      </c>
      <c r="W54" s="7">
        <f>IF($A54="","",IFERROR(MIN($N54,VLOOKUP("ALV Jahresgrenze",Parameter!$A$2:$B$20,2,FALSE)/12)*VLOOKUP("ALV Arbeitgeber",Parameter!$A$2:$B$20,2,FALSE),0))</f>
        <v/>
      </c>
      <c r="X54" s="7">
        <f>IF($A54="","",IFERROR($N54*VLOOKUP("FAK Arbeitgeber",Parameter!$A$2:$B$20,2,FALSE),0))</f>
        <v/>
      </c>
      <c r="Y54" s="7">
        <f>IF($A54="","",IFERROR($N54*VLOOKUP("BU Arbeitgeber",Parameter!$A$2:$B$20,2,FALSE),0))</f>
        <v/>
      </c>
      <c r="Z54" s="7">
        <f>IF($A54="","",IFERROR($N54*VLOOKUP("BVG Arbeitgeber",Parameter!$A$2:$B$20,2,FALSE),0))</f>
        <v/>
      </c>
      <c r="AA54" s="6" t="n"/>
      <c r="AB54" s="7">
        <f>IF($A54="","",SUM($V54:$AA54))</f>
        <v/>
      </c>
      <c r="AC54" s="7">
        <f>IF($A54="","",IFERROR($N54+$AB54,0))</f>
        <v/>
      </c>
      <c r="AD54" s="2" t="n"/>
      <c r="AE54" s="8">
        <f>IF($A54="","",IF($AD54="Ja","Prüfen","Nein"))</f>
        <v/>
      </c>
    </row>
    <row r="55">
      <c r="A55" s="2" t="n"/>
      <c r="B55" s="3" t="n"/>
      <c r="C55" s="3" t="n"/>
      <c r="D55" s="3" t="n"/>
      <c r="E55" s="3" t="n"/>
      <c r="F55" s="2" t="n"/>
      <c r="G55" s="3" t="n"/>
      <c r="H55" s="4" t="n"/>
      <c r="I55" s="32" t="n"/>
      <c r="J55" s="6" t="n"/>
      <c r="K55" s="9">
        <f>IF($A55="","",$J55*$H55)</f>
        <v/>
      </c>
      <c r="L55" s="6" t="n"/>
      <c r="M55" s="6" t="n"/>
      <c r="N55" s="9">
        <f>IF($A55="","",SUM($K55:$M55))</f>
        <v/>
      </c>
      <c r="O55" s="9">
        <f>IF($A55="","",IFERROR($N55*VLOOKUP("AHV/IV/EO Arbeitnehmer",Parameter!$A$2:$B$20,2,FALSE),0))</f>
        <v/>
      </c>
      <c r="P55" s="9">
        <f>IF($A55="","",IFERROR(MIN($N55,VLOOKUP("ALV Jahresgrenze",Parameter!$A$2:$B$20,2,FALSE)/12)*VLOOKUP("ALV Arbeitnehmer",Parameter!$A$2:$B$20,2,FALSE),0))</f>
        <v/>
      </c>
      <c r="Q55" s="9">
        <f>IF($A55="","",IFERROR($N55*VLOOKUP("NBU Arbeitnehmer",Parameter!$A$2:$B$20,2,FALSE),0))</f>
        <v/>
      </c>
      <c r="R55" s="9">
        <f>IF($A55="","",IFERROR($N55*VLOOKUP("BVG Arbeitnehmer",Parameter!$A$2:$B$20,2,FALSE),0))</f>
        <v/>
      </c>
      <c r="S55" s="9">
        <f>IF($A55="","",IF($AD55="Ja",IFERROR($N55*VLOOKUP("Quellensteuer Standardsatz",Parameter!$A$2:$B$20,2,FALSE),0),0))</f>
        <v/>
      </c>
      <c r="T55" s="6" t="n"/>
      <c r="U55" s="9">
        <f>IF($A55="","",IFERROR($N55-SUM($O55:$T55),0))</f>
        <v/>
      </c>
      <c r="V55" s="9">
        <f>IF($A55="","",IFERROR($N55*VLOOKUP("AHV/IV/EO Arbeitgeber",Parameter!$A$2:$B$20,2,FALSE),0))</f>
        <v/>
      </c>
      <c r="W55" s="9">
        <f>IF($A55="","",IFERROR(MIN($N55,VLOOKUP("ALV Jahresgrenze",Parameter!$A$2:$B$20,2,FALSE)/12)*VLOOKUP("ALV Arbeitgeber",Parameter!$A$2:$B$20,2,FALSE),0))</f>
        <v/>
      </c>
      <c r="X55" s="9">
        <f>IF($A55="","",IFERROR($N55*VLOOKUP("FAK Arbeitgeber",Parameter!$A$2:$B$20,2,FALSE),0))</f>
        <v/>
      </c>
      <c r="Y55" s="9">
        <f>IF($A55="","",IFERROR($N55*VLOOKUP("BU Arbeitgeber",Parameter!$A$2:$B$20,2,FALSE),0))</f>
        <v/>
      </c>
      <c r="Z55" s="9">
        <f>IF($A55="","",IFERROR($N55*VLOOKUP("BVG Arbeitgeber",Parameter!$A$2:$B$20,2,FALSE),0))</f>
        <v/>
      </c>
      <c r="AA55" s="6" t="n"/>
      <c r="AB55" s="9">
        <f>IF($A55="","",SUM($V55:$AA55))</f>
        <v/>
      </c>
      <c r="AC55" s="9">
        <f>IF($A55="","",IFERROR($N55+$AB55,0))</f>
        <v/>
      </c>
      <c r="AD55" s="2" t="n"/>
      <c r="AE55" s="10">
        <f>IF($A55="","",IF($AD55="Ja","Prüfen","Nein"))</f>
        <v/>
      </c>
    </row>
    <row r="56">
      <c r="A56" s="2" t="n"/>
      <c r="B56" s="3" t="n"/>
      <c r="C56" s="3" t="n"/>
      <c r="D56" s="3" t="n"/>
      <c r="E56" s="3" t="n"/>
      <c r="F56" s="2" t="n"/>
      <c r="G56" s="3" t="n"/>
      <c r="H56" s="4" t="n"/>
      <c r="I56" s="32" t="n"/>
      <c r="J56" s="6" t="n"/>
      <c r="K56" s="7">
        <f>IF($A56="","",$J56*$H56)</f>
        <v/>
      </c>
      <c r="L56" s="6" t="n"/>
      <c r="M56" s="6" t="n"/>
      <c r="N56" s="7">
        <f>IF($A56="","",SUM($K56:$M56))</f>
        <v/>
      </c>
      <c r="O56" s="7">
        <f>IF($A56="","",IFERROR($N56*VLOOKUP("AHV/IV/EO Arbeitnehmer",Parameter!$A$2:$B$20,2,FALSE),0))</f>
        <v/>
      </c>
      <c r="P56" s="7">
        <f>IF($A56="","",IFERROR(MIN($N56,VLOOKUP("ALV Jahresgrenze",Parameter!$A$2:$B$20,2,FALSE)/12)*VLOOKUP("ALV Arbeitnehmer",Parameter!$A$2:$B$20,2,FALSE),0))</f>
        <v/>
      </c>
      <c r="Q56" s="7">
        <f>IF($A56="","",IFERROR($N56*VLOOKUP("NBU Arbeitnehmer",Parameter!$A$2:$B$20,2,FALSE),0))</f>
        <v/>
      </c>
      <c r="R56" s="7">
        <f>IF($A56="","",IFERROR($N56*VLOOKUP("BVG Arbeitnehmer",Parameter!$A$2:$B$20,2,FALSE),0))</f>
        <v/>
      </c>
      <c r="S56" s="7">
        <f>IF($A56="","",IF($AD56="Ja",IFERROR($N56*VLOOKUP("Quellensteuer Standardsatz",Parameter!$A$2:$B$20,2,FALSE),0),0))</f>
        <v/>
      </c>
      <c r="T56" s="6" t="n"/>
      <c r="U56" s="7">
        <f>IF($A56="","",IFERROR($N56-SUM($O56:$T56),0))</f>
        <v/>
      </c>
      <c r="V56" s="7">
        <f>IF($A56="","",IFERROR($N56*VLOOKUP("AHV/IV/EO Arbeitgeber",Parameter!$A$2:$B$20,2,FALSE),0))</f>
        <v/>
      </c>
      <c r="W56" s="7">
        <f>IF($A56="","",IFERROR(MIN($N56,VLOOKUP("ALV Jahresgrenze",Parameter!$A$2:$B$20,2,FALSE)/12)*VLOOKUP("ALV Arbeitgeber",Parameter!$A$2:$B$20,2,FALSE),0))</f>
        <v/>
      </c>
      <c r="X56" s="7">
        <f>IF($A56="","",IFERROR($N56*VLOOKUP("FAK Arbeitgeber",Parameter!$A$2:$B$20,2,FALSE),0))</f>
        <v/>
      </c>
      <c r="Y56" s="7">
        <f>IF($A56="","",IFERROR($N56*VLOOKUP("BU Arbeitgeber",Parameter!$A$2:$B$20,2,FALSE),0))</f>
        <v/>
      </c>
      <c r="Z56" s="7">
        <f>IF($A56="","",IFERROR($N56*VLOOKUP("BVG Arbeitgeber",Parameter!$A$2:$B$20,2,FALSE),0))</f>
        <v/>
      </c>
      <c r="AA56" s="6" t="n"/>
      <c r="AB56" s="7">
        <f>IF($A56="","",SUM($V56:$AA56))</f>
        <v/>
      </c>
      <c r="AC56" s="7">
        <f>IF($A56="","",IFERROR($N56+$AB56,0))</f>
        <v/>
      </c>
      <c r="AD56" s="2" t="n"/>
      <c r="AE56" s="8">
        <f>IF($A56="","",IF($AD56="Ja","Prüfen","Nein"))</f>
        <v/>
      </c>
    </row>
    <row r="57">
      <c r="A57" s="2" t="n"/>
      <c r="B57" s="3" t="n"/>
      <c r="C57" s="3" t="n"/>
      <c r="D57" s="3" t="n"/>
      <c r="E57" s="3" t="n"/>
      <c r="F57" s="2" t="n"/>
      <c r="G57" s="3" t="n"/>
      <c r="H57" s="4" t="n"/>
      <c r="I57" s="32" t="n"/>
      <c r="J57" s="6" t="n"/>
      <c r="K57" s="9">
        <f>IF($A57="","",$J57*$H57)</f>
        <v/>
      </c>
      <c r="L57" s="6" t="n"/>
      <c r="M57" s="6" t="n"/>
      <c r="N57" s="9">
        <f>IF($A57="","",SUM($K57:$M57))</f>
        <v/>
      </c>
      <c r="O57" s="9">
        <f>IF($A57="","",IFERROR($N57*VLOOKUP("AHV/IV/EO Arbeitnehmer",Parameter!$A$2:$B$20,2,FALSE),0))</f>
        <v/>
      </c>
      <c r="P57" s="9">
        <f>IF($A57="","",IFERROR(MIN($N57,VLOOKUP("ALV Jahresgrenze",Parameter!$A$2:$B$20,2,FALSE)/12)*VLOOKUP("ALV Arbeitnehmer",Parameter!$A$2:$B$20,2,FALSE),0))</f>
        <v/>
      </c>
      <c r="Q57" s="9">
        <f>IF($A57="","",IFERROR($N57*VLOOKUP("NBU Arbeitnehmer",Parameter!$A$2:$B$20,2,FALSE),0))</f>
        <v/>
      </c>
      <c r="R57" s="9">
        <f>IF($A57="","",IFERROR($N57*VLOOKUP("BVG Arbeitnehmer",Parameter!$A$2:$B$20,2,FALSE),0))</f>
        <v/>
      </c>
      <c r="S57" s="9">
        <f>IF($A57="","",IF($AD57="Ja",IFERROR($N57*VLOOKUP("Quellensteuer Standardsatz",Parameter!$A$2:$B$20,2,FALSE),0),0))</f>
        <v/>
      </c>
      <c r="T57" s="6" t="n"/>
      <c r="U57" s="9">
        <f>IF($A57="","",IFERROR($N57-SUM($O57:$T57),0))</f>
        <v/>
      </c>
      <c r="V57" s="9">
        <f>IF($A57="","",IFERROR($N57*VLOOKUP("AHV/IV/EO Arbeitgeber",Parameter!$A$2:$B$20,2,FALSE),0))</f>
        <v/>
      </c>
      <c r="W57" s="9">
        <f>IF($A57="","",IFERROR(MIN($N57,VLOOKUP("ALV Jahresgrenze",Parameter!$A$2:$B$20,2,FALSE)/12)*VLOOKUP("ALV Arbeitgeber",Parameter!$A$2:$B$20,2,FALSE),0))</f>
        <v/>
      </c>
      <c r="X57" s="9">
        <f>IF($A57="","",IFERROR($N57*VLOOKUP("FAK Arbeitgeber",Parameter!$A$2:$B$20,2,FALSE),0))</f>
        <v/>
      </c>
      <c r="Y57" s="9">
        <f>IF($A57="","",IFERROR($N57*VLOOKUP("BU Arbeitgeber",Parameter!$A$2:$B$20,2,FALSE),0))</f>
        <v/>
      </c>
      <c r="Z57" s="9">
        <f>IF($A57="","",IFERROR($N57*VLOOKUP("BVG Arbeitgeber",Parameter!$A$2:$B$20,2,FALSE),0))</f>
        <v/>
      </c>
      <c r="AA57" s="6" t="n"/>
      <c r="AB57" s="9">
        <f>IF($A57="","",SUM($V57:$AA57))</f>
        <v/>
      </c>
      <c r="AC57" s="9">
        <f>IF($A57="","",IFERROR($N57+$AB57,0))</f>
        <v/>
      </c>
      <c r="AD57" s="2" t="n"/>
      <c r="AE57" s="10">
        <f>IF($A57="","",IF($AD57="Ja","Prüfen","Nein"))</f>
        <v/>
      </c>
    </row>
    <row r="58">
      <c r="A58" s="2" t="n"/>
      <c r="B58" s="3" t="n"/>
      <c r="C58" s="3" t="n"/>
      <c r="D58" s="3" t="n"/>
      <c r="E58" s="3" t="n"/>
      <c r="F58" s="2" t="n"/>
      <c r="G58" s="3" t="n"/>
      <c r="H58" s="4" t="n"/>
      <c r="I58" s="32" t="n"/>
      <c r="J58" s="6" t="n"/>
      <c r="K58" s="7">
        <f>IF($A58="","",$J58*$H58)</f>
        <v/>
      </c>
      <c r="L58" s="6" t="n"/>
      <c r="M58" s="6" t="n"/>
      <c r="N58" s="7">
        <f>IF($A58="","",SUM($K58:$M58))</f>
        <v/>
      </c>
      <c r="O58" s="7">
        <f>IF($A58="","",IFERROR($N58*VLOOKUP("AHV/IV/EO Arbeitnehmer",Parameter!$A$2:$B$20,2,FALSE),0))</f>
        <v/>
      </c>
      <c r="P58" s="7">
        <f>IF($A58="","",IFERROR(MIN($N58,VLOOKUP("ALV Jahresgrenze",Parameter!$A$2:$B$20,2,FALSE)/12)*VLOOKUP("ALV Arbeitnehmer",Parameter!$A$2:$B$20,2,FALSE),0))</f>
        <v/>
      </c>
      <c r="Q58" s="7">
        <f>IF($A58="","",IFERROR($N58*VLOOKUP("NBU Arbeitnehmer",Parameter!$A$2:$B$20,2,FALSE),0))</f>
        <v/>
      </c>
      <c r="R58" s="7">
        <f>IF($A58="","",IFERROR($N58*VLOOKUP("BVG Arbeitnehmer",Parameter!$A$2:$B$20,2,FALSE),0))</f>
        <v/>
      </c>
      <c r="S58" s="7">
        <f>IF($A58="","",IF($AD58="Ja",IFERROR($N58*VLOOKUP("Quellensteuer Standardsatz",Parameter!$A$2:$B$20,2,FALSE),0),0))</f>
        <v/>
      </c>
      <c r="T58" s="6" t="n"/>
      <c r="U58" s="7">
        <f>IF($A58="","",IFERROR($N58-SUM($O58:$T58),0))</f>
        <v/>
      </c>
      <c r="V58" s="7">
        <f>IF($A58="","",IFERROR($N58*VLOOKUP("AHV/IV/EO Arbeitgeber",Parameter!$A$2:$B$20,2,FALSE),0))</f>
        <v/>
      </c>
      <c r="W58" s="7">
        <f>IF($A58="","",IFERROR(MIN($N58,VLOOKUP("ALV Jahresgrenze",Parameter!$A$2:$B$20,2,FALSE)/12)*VLOOKUP("ALV Arbeitgeber",Parameter!$A$2:$B$20,2,FALSE),0))</f>
        <v/>
      </c>
      <c r="X58" s="7">
        <f>IF($A58="","",IFERROR($N58*VLOOKUP("FAK Arbeitgeber",Parameter!$A$2:$B$20,2,FALSE),0))</f>
        <v/>
      </c>
      <c r="Y58" s="7">
        <f>IF($A58="","",IFERROR($N58*VLOOKUP("BU Arbeitgeber",Parameter!$A$2:$B$20,2,FALSE),0))</f>
        <v/>
      </c>
      <c r="Z58" s="7">
        <f>IF($A58="","",IFERROR($N58*VLOOKUP("BVG Arbeitgeber",Parameter!$A$2:$B$20,2,FALSE),0))</f>
        <v/>
      </c>
      <c r="AA58" s="6" t="n"/>
      <c r="AB58" s="7">
        <f>IF($A58="","",SUM($V58:$AA58))</f>
        <v/>
      </c>
      <c r="AC58" s="7">
        <f>IF($A58="","",IFERROR($N58+$AB58,0))</f>
        <v/>
      </c>
      <c r="AD58" s="2" t="n"/>
      <c r="AE58" s="8">
        <f>IF($A58="","",IF($AD58="Ja","Prüfen","Nein"))</f>
        <v/>
      </c>
    </row>
    <row r="59">
      <c r="A59" s="2" t="n"/>
      <c r="B59" s="3" t="n"/>
      <c r="C59" s="3" t="n"/>
      <c r="D59" s="3" t="n"/>
      <c r="E59" s="3" t="n"/>
      <c r="F59" s="2" t="n"/>
      <c r="G59" s="3" t="n"/>
      <c r="H59" s="4" t="n"/>
      <c r="I59" s="32" t="n"/>
      <c r="J59" s="6" t="n"/>
      <c r="K59" s="9">
        <f>IF($A59="","",$J59*$H59)</f>
        <v/>
      </c>
      <c r="L59" s="6" t="n"/>
      <c r="M59" s="6" t="n"/>
      <c r="N59" s="9">
        <f>IF($A59="","",SUM($K59:$M59))</f>
        <v/>
      </c>
      <c r="O59" s="9">
        <f>IF($A59="","",IFERROR($N59*VLOOKUP("AHV/IV/EO Arbeitnehmer",Parameter!$A$2:$B$20,2,FALSE),0))</f>
        <v/>
      </c>
      <c r="P59" s="9">
        <f>IF($A59="","",IFERROR(MIN($N59,VLOOKUP("ALV Jahresgrenze",Parameter!$A$2:$B$20,2,FALSE)/12)*VLOOKUP("ALV Arbeitnehmer",Parameter!$A$2:$B$20,2,FALSE),0))</f>
        <v/>
      </c>
      <c r="Q59" s="9">
        <f>IF($A59="","",IFERROR($N59*VLOOKUP("NBU Arbeitnehmer",Parameter!$A$2:$B$20,2,FALSE),0))</f>
        <v/>
      </c>
      <c r="R59" s="9">
        <f>IF($A59="","",IFERROR($N59*VLOOKUP("BVG Arbeitnehmer",Parameter!$A$2:$B$20,2,FALSE),0))</f>
        <v/>
      </c>
      <c r="S59" s="9">
        <f>IF($A59="","",IF($AD59="Ja",IFERROR($N59*VLOOKUP("Quellensteuer Standardsatz",Parameter!$A$2:$B$20,2,FALSE),0),0))</f>
        <v/>
      </c>
      <c r="T59" s="6" t="n"/>
      <c r="U59" s="9">
        <f>IF($A59="","",IFERROR($N59-SUM($O59:$T59),0))</f>
        <v/>
      </c>
      <c r="V59" s="9">
        <f>IF($A59="","",IFERROR($N59*VLOOKUP("AHV/IV/EO Arbeitgeber",Parameter!$A$2:$B$20,2,FALSE),0))</f>
        <v/>
      </c>
      <c r="W59" s="9">
        <f>IF($A59="","",IFERROR(MIN($N59,VLOOKUP("ALV Jahresgrenze",Parameter!$A$2:$B$20,2,FALSE)/12)*VLOOKUP("ALV Arbeitgeber",Parameter!$A$2:$B$20,2,FALSE),0))</f>
        <v/>
      </c>
      <c r="X59" s="9">
        <f>IF($A59="","",IFERROR($N59*VLOOKUP("FAK Arbeitgeber",Parameter!$A$2:$B$20,2,FALSE),0))</f>
        <v/>
      </c>
      <c r="Y59" s="9">
        <f>IF($A59="","",IFERROR($N59*VLOOKUP("BU Arbeitgeber",Parameter!$A$2:$B$20,2,FALSE),0))</f>
        <v/>
      </c>
      <c r="Z59" s="9">
        <f>IF($A59="","",IFERROR($N59*VLOOKUP("BVG Arbeitgeber",Parameter!$A$2:$B$20,2,FALSE),0))</f>
        <v/>
      </c>
      <c r="AA59" s="6" t="n"/>
      <c r="AB59" s="9">
        <f>IF($A59="","",SUM($V59:$AA59))</f>
        <v/>
      </c>
      <c r="AC59" s="9">
        <f>IF($A59="","",IFERROR($N59+$AB59,0))</f>
        <v/>
      </c>
      <c r="AD59" s="2" t="n"/>
      <c r="AE59" s="10">
        <f>IF($A59="","",IF($AD59="Ja","Prüfen","Nein"))</f>
        <v/>
      </c>
    </row>
    <row r="60">
      <c r="A60" s="2" t="n"/>
      <c r="B60" s="3" t="n"/>
      <c r="C60" s="3" t="n"/>
      <c r="D60" s="3" t="n"/>
      <c r="E60" s="3" t="n"/>
      <c r="F60" s="2" t="n"/>
      <c r="G60" s="3" t="n"/>
      <c r="H60" s="4" t="n"/>
      <c r="I60" s="32" t="n"/>
      <c r="J60" s="6" t="n"/>
      <c r="K60" s="7">
        <f>IF($A60="","",$J60*$H60)</f>
        <v/>
      </c>
      <c r="L60" s="6" t="n"/>
      <c r="M60" s="6" t="n"/>
      <c r="N60" s="7">
        <f>IF($A60="","",SUM($K60:$M60))</f>
        <v/>
      </c>
      <c r="O60" s="7">
        <f>IF($A60="","",IFERROR($N60*VLOOKUP("AHV/IV/EO Arbeitnehmer",Parameter!$A$2:$B$20,2,FALSE),0))</f>
        <v/>
      </c>
      <c r="P60" s="7">
        <f>IF($A60="","",IFERROR(MIN($N60,VLOOKUP("ALV Jahresgrenze",Parameter!$A$2:$B$20,2,FALSE)/12)*VLOOKUP("ALV Arbeitnehmer",Parameter!$A$2:$B$20,2,FALSE),0))</f>
        <v/>
      </c>
      <c r="Q60" s="7">
        <f>IF($A60="","",IFERROR($N60*VLOOKUP("NBU Arbeitnehmer",Parameter!$A$2:$B$20,2,FALSE),0))</f>
        <v/>
      </c>
      <c r="R60" s="7">
        <f>IF($A60="","",IFERROR($N60*VLOOKUP("BVG Arbeitnehmer",Parameter!$A$2:$B$20,2,FALSE),0))</f>
        <v/>
      </c>
      <c r="S60" s="7">
        <f>IF($A60="","",IF($AD60="Ja",IFERROR($N60*VLOOKUP("Quellensteuer Standardsatz",Parameter!$A$2:$B$20,2,FALSE),0),0))</f>
        <v/>
      </c>
      <c r="T60" s="6" t="n"/>
      <c r="U60" s="7">
        <f>IF($A60="","",IFERROR($N60-SUM($O60:$T60),0))</f>
        <v/>
      </c>
      <c r="V60" s="7">
        <f>IF($A60="","",IFERROR($N60*VLOOKUP("AHV/IV/EO Arbeitgeber",Parameter!$A$2:$B$20,2,FALSE),0))</f>
        <v/>
      </c>
      <c r="W60" s="7">
        <f>IF($A60="","",IFERROR(MIN($N60,VLOOKUP("ALV Jahresgrenze",Parameter!$A$2:$B$20,2,FALSE)/12)*VLOOKUP("ALV Arbeitgeber",Parameter!$A$2:$B$20,2,FALSE),0))</f>
        <v/>
      </c>
      <c r="X60" s="7">
        <f>IF($A60="","",IFERROR($N60*VLOOKUP("FAK Arbeitgeber",Parameter!$A$2:$B$20,2,FALSE),0))</f>
        <v/>
      </c>
      <c r="Y60" s="7">
        <f>IF($A60="","",IFERROR($N60*VLOOKUP("BU Arbeitgeber",Parameter!$A$2:$B$20,2,FALSE),0))</f>
        <v/>
      </c>
      <c r="Z60" s="7">
        <f>IF($A60="","",IFERROR($N60*VLOOKUP("BVG Arbeitgeber",Parameter!$A$2:$B$20,2,FALSE),0))</f>
        <v/>
      </c>
      <c r="AA60" s="6" t="n"/>
      <c r="AB60" s="7">
        <f>IF($A60="","",SUM($V60:$AA60))</f>
        <v/>
      </c>
      <c r="AC60" s="7">
        <f>IF($A60="","",IFERROR($N60+$AB60,0))</f>
        <v/>
      </c>
      <c r="AD60" s="2" t="n"/>
      <c r="AE60" s="8">
        <f>IF($A60="","",IF($AD60="Ja","Prüfen","Nein"))</f>
        <v/>
      </c>
    </row>
    <row r="61">
      <c r="A61" s="2" t="n"/>
      <c r="B61" s="3" t="n"/>
      <c r="C61" s="3" t="n"/>
      <c r="D61" s="3" t="n"/>
      <c r="E61" s="3" t="n"/>
      <c r="F61" s="2" t="n"/>
      <c r="G61" s="3" t="n"/>
      <c r="H61" s="4" t="n"/>
      <c r="I61" s="32" t="n"/>
      <c r="J61" s="6" t="n"/>
      <c r="K61" s="9">
        <f>IF($A61="","",$J61*$H61)</f>
        <v/>
      </c>
      <c r="L61" s="6" t="n"/>
      <c r="M61" s="6" t="n"/>
      <c r="N61" s="9">
        <f>IF($A61="","",SUM($K61:$M61))</f>
        <v/>
      </c>
      <c r="O61" s="9">
        <f>IF($A61="","",IFERROR($N61*VLOOKUP("AHV/IV/EO Arbeitnehmer",Parameter!$A$2:$B$20,2,FALSE),0))</f>
        <v/>
      </c>
      <c r="P61" s="9">
        <f>IF($A61="","",IFERROR(MIN($N61,VLOOKUP("ALV Jahresgrenze",Parameter!$A$2:$B$20,2,FALSE)/12)*VLOOKUP("ALV Arbeitnehmer",Parameter!$A$2:$B$20,2,FALSE),0))</f>
        <v/>
      </c>
      <c r="Q61" s="9">
        <f>IF($A61="","",IFERROR($N61*VLOOKUP("NBU Arbeitnehmer",Parameter!$A$2:$B$20,2,FALSE),0))</f>
        <v/>
      </c>
      <c r="R61" s="9">
        <f>IF($A61="","",IFERROR($N61*VLOOKUP("BVG Arbeitnehmer",Parameter!$A$2:$B$20,2,FALSE),0))</f>
        <v/>
      </c>
      <c r="S61" s="9">
        <f>IF($A61="","",IF($AD61="Ja",IFERROR($N61*VLOOKUP("Quellensteuer Standardsatz",Parameter!$A$2:$B$20,2,FALSE),0),0))</f>
        <v/>
      </c>
      <c r="T61" s="6" t="n"/>
      <c r="U61" s="9">
        <f>IF($A61="","",IFERROR($N61-SUM($O61:$T61),0))</f>
        <v/>
      </c>
      <c r="V61" s="9">
        <f>IF($A61="","",IFERROR($N61*VLOOKUP("AHV/IV/EO Arbeitgeber",Parameter!$A$2:$B$20,2,FALSE),0))</f>
        <v/>
      </c>
      <c r="W61" s="9">
        <f>IF($A61="","",IFERROR(MIN($N61,VLOOKUP("ALV Jahresgrenze",Parameter!$A$2:$B$20,2,FALSE)/12)*VLOOKUP("ALV Arbeitgeber",Parameter!$A$2:$B$20,2,FALSE),0))</f>
        <v/>
      </c>
      <c r="X61" s="9">
        <f>IF($A61="","",IFERROR($N61*VLOOKUP("FAK Arbeitgeber",Parameter!$A$2:$B$20,2,FALSE),0))</f>
        <v/>
      </c>
      <c r="Y61" s="9">
        <f>IF($A61="","",IFERROR($N61*VLOOKUP("BU Arbeitgeber",Parameter!$A$2:$B$20,2,FALSE),0))</f>
        <v/>
      </c>
      <c r="Z61" s="9">
        <f>IF($A61="","",IFERROR($N61*VLOOKUP("BVG Arbeitgeber",Parameter!$A$2:$B$20,2,FALSE),0))</f>
        <v/>
      </c>
      <c r="AA61" s="6" t="n"/>
      <c r="AB61" s="9">
        <f>IF($A61="","",SUM($V61:$AA61))</f>
        <v/>
      </c>
      <c r="AC61" s="9">
        <f>IF($A61="","",IFERROR($N61+$AB61,0))</f>
        <v/>
      </c>
      <c r="AD61" s="2" t="n"/>
      <c r="AE61" s="10">
        <f>IF($A61="","",IF($AD61="Ja","Prüfen","Nein"))</f>
        <v/>
      </c>
    </row>
    <row r="62">
      <c r="A62" s="2" t="n"/>
      <c r="B62" s="3" t="n"/>
      <c r="C62" s="3" t="n"/>
      <c r="D62" s="3" t="n"/>
      <c r="E62" s="3" t="n"/>
      <c r="F62" s="2" t="n"/>
      <c r="G62" s="3" t="n"/>
      <c r="H62" s="4" t="n"/>
      <c r="I62" s="32" t="n"/>
      <c r="J62" s="6" t="n"/>
      <c r="K62" s="7">
        <f>IF($A62="","",$J62*$H62)</f>
        <v/>
      </c>
      <c r="L62" s="6" t="n"/>
      <c r="M62" s="6" t="n"/>
      <c r="N62" s="7">
        <f>IF($A62="","",SUM($K62:$M62))</f>
        <v/>
      </c>
      <c r="O62" s="7">
        <f>IF($A62="","",IFERROR($N62*VLOOKUP("AHV/IV/EO Arbeitnehmer",Parameter!$A$2:$B$20,2,FALSE),0))</f>
        <v/>
      </c>
      <c r="P62" s="7">
        <f>IF($A62="","",IFERROR(MIN($N62,VLOOKUP("ALV Jahresgrenze",Parameter!$A$2:$B$20,2,FALSE)/12)*VLOOKUP("ALV Arbeitnehmer",Parameter!$A$2:$B$20,2,FALSE),0))</f>
        <v/>
      </c>
      <c r="Q62" s="7">
        <f>IF($A62="","",IFERROR($N62*VLOOKUP("NBU Arbeitnehmer",Parameter!$A$2:$B$20,2,FALSE),0))</f>
        <v/>
      </c>
      <c r="R62" s="7">
        <f>IF($A62="","",IFERROR($N62*VLOOKUP("BVG Arbeitnehmer",Parameter!$A$2:$B$20,2,FALSE),0))</f>
        <v/>
      </c>
      <c r="S62" s="7">
        <f>IF($A62="","",IF($AD62="Ja",IFERROR($N62*VLOOKUP("Quellensteuer Standardsatz",Parameter!$A$2:$B$20,2,FALSE),0),0))</f>
        <v/>
      </c>
      <c r="T62" s="6" t="n"/>
      <c r="U62" s="7">
        <f>IF($A62="","",IFERROR($N62-SUM($O62:$T62),0))</f>
        <v/>
      </c>
      <c r="V62" s="7">
        <f>IF($A62="","",IFERROR($N62*VLOOKUP("AHV/IV/EO Arbeitgeber",Parameter!$A$2:$B$20,2,FALSE),0))</f>
        <v/>
      </c>
      <c r="W62" s="7">
        <f>IF($A62="","",IFERROR(MIN($N62,VLOOKUP("ALV Jahresgrenze",Parameter!$A$2:$B$20,2,FALSE)/12)*VLOOKUP("ALV Arbeitgeber",Parameter!$A$2:$B$20,2,FALSE),0))</f>
        <v/>
      </c>
      <c r="X62" s="7">
        <f>IF($A62="","",IFERROR($N62*VLOOKUP("FAK Arbeitgeber",Parameter!$A$2:$B$20,2,FALSE),0))</f>
        <v/>
      </c>
      <c r="Y62" s="7">
        <f>IF($A62="","",IFERROR($N62*VLOOKUP("BU Arbeitgeber",Parameter!$A$2:$B$20,2,FALSE),0))</f>
        <v/>
      </c>
      <c r="Z62" s="7">
        <f>IF($A62="","",IFERROR($N62*VLOOKUP("BVG Arbeitgeber",Parameter!$A$2:$B$20,2,FALSE),0))</f>
        <v/>
      </c>
      <c r="AA62" s="6" t="n"/>
      <c r="AB62" s="7">
        <f>IF($A62="","",SUM($V62:$AA62))</f>
        <v/>
      </c>
      <c r="AC62" s="7">
        <f>IF($A62="","",IFERROR($N62+$AB62,0))</f>
        <v/>
      </c>
      <c r="AD62" s="2" t="n"/>
      <c r="AE62" s="8">
        <f>IF($A62="","",IF($AD62="Ja","Prüfen","Nein"))</f>
        <v/>
      </c>
    </row>
    <row r="63">
      <c r="A63" s="2" t="n"/>
      <c r="B63" s="3" t="n"/>
      <c r="C63" s="3" t="n"/>
      <c r="D63" s="3" t="n"/>
      <c r="E63" s="3" t="n"/>
      <c r="F63" s="2" t="n"/>
      <c r="G63" s="3" t="n"/>
      <c r="H63" s="4" t="n"/>
      <c r="I63" s="32" t="n"/>
      <c r="J63" s="6" t="n"/>
      <c r="K63" s="9">
        <f>IF($A63="","",$J63*$H63)</f>
        <v/>
      </c>
      <c r="L63" s="6" t="n"/>
      <c r="M63" s="6" t="n"/>
      <c r="N63" s="9">
        <f>IF($A63="","",SUM($K63:$M63))</f>
        <v/>
      </c>
      <c r="O63" s="9">
        <f>IF($A63="","",IFERROR($N63*VLOOKUP("AHV/IV/EO Arbeitnehmer",Parameter!$A$2:$B$20,2,FALSE),0))</f>
        <v/>
      </c>
      <c r="P63" s="9">
        <f>IF($A63="","",IFERROR(MIN($N63,VLOOKUP("ALV Jahresgrenze",Parameter!$A$2:$B$20,2,FALSE)/12)*VLOOKUP("ALV Arbeitnehmer",Parameter!$A$2:$B$20,2,FALSE),0))</f>
        <v/>
      </c>
      <c r="Q63" s="9">
        <f>IF($A63="","",IFERROR($N63*VLOOKUP("NBU Arbeitnehmer",Parameter!$A$2:$B$20,2,FALSE),0))</f>
        <v/>
      </c>
      <c r="R63" s="9">
        <f>IF($A63="","",IFERROR($N63*VLOOKUP("BVG Arbeitnehmer",Parameter!$A$2:$B$20,2,FALSE),0))</f>
        <v/>
      </c>
      <c r="S63" s="9">
        <f>IF($A63="","",IF($AD63="Ja",IFERROR($N63*VLOOKUP("Quellensteuer Standardsatz",Parameter!$A$2:$B$20,2,FALSE),0),0))</f>
        <v/>
      </c>
      <c r="T63" s="6" t="n"/>
      <c r="U63" s="9">
        <f>IF($A63="","",IFERROR($N63-SUM($O63:$T63),0))</f>
        <v/>
      </c>
      <c r="V63" s="9">
        <f>IF($A63="","",IFERROR($N63*VLOOKUP("AHV/IV/EO Arbeitgeber",Parameter!$A$2:$B$20,2,FALSE),0))</f>
        <v/>
      </c>
      <c r="W63" s="9">
        <f>IF($A63="","",IFERROR(MIN($N63,VLOOKUP("ALV Jahresgrenze",Parameter!$A$2:$B$20,2,FALSE)/12)*VLOOKUP("ALV Arbeitgeber",Parameter!$A$2:$B$20,2,FALSE),0))</f>
        <v/>
      </c>
      <c r="X63" s="9">
        <f>IF($A63="","",IFERROR($N63*VLOOKUP("FAK Arbeitgeber",Parameter!$A$2:$B$20,2,FALSE),0))</f>
        <v/>
      </c>
      <c r="Y63" s="9">
        <f>IF($A63="","",IFERROR($N63*VLOOKUP("BU Arbeitgeber",Parameter!$A$2:$B$20,2,FALSE),0))</f>
        <v/>
      </c>
      <c r="Z63" s="9">
        <f>IF($A63="","",IFERROR($N63*VLOOKUP("BVG Arbeitgeber",Parameter!$A$2:$B$20,2,FALSE),0))</f>
        <v/>
      </c>
      <c r="AA63" s="6" t="n"/>
      <c r="AB63" s="9">
        <f>IF($A63="","",SUM($V63:$AA63))</f>
        <v/>
      </c>
      <c r="AC63" s="9">
        <f>IF($A63="","",IFERROR($N63+$AB63,0))</f>
        <v/>
      </c>
      <c r="AD63" s="2" t="n"/>
      <c r="AE63" s="10">
        <f>IF($A63="","",IF($AD63="Ja","Prüfen","Nein"))</f>
        <v/>
      </c>
    </row>
    <row r="64">
      <c r="A64" s="2" t="n"/>
      <c r="B64" s="3" t="n"/>
      <c r="C64" s="3" t="n"/>
      <c r="D64" s="3" t="n"/>
      <c r="E64" s="3" t="n"/>
      <c r="F64" s="2" t="n"/>
      <c r="G64" s="3" t="n"/>
      <c r="H64" s="4" t="n"/>
      <c r="I64" s="32" t="n"/>
      <c r="J64" s="6" t="n"/>
      <c r="K64" s="7">
        <f>IF($A64="","",$J64*$H64)</f>
        <v/>
      </c>
      <c r="L64" s="6" t="n"/>
      <c r="M64" s="6" t="n"/>
      <c r="N64" s="7">
        <f>IF($A64="","",SUM($K64:$M64))</f>
        <v/>
      </c>
      <c r="O64" s="7">
        <f>IF($A64="","",IFERROR($N64*VLOOKUP("AHV/IV/EO Arbeitnehmer",Parameter!$A$2:$B$20,2,FALSE),0))</f>
        <v/>
      </c>
      <c r="P64" s="7">
        <f>IF($A64="","",IFERROR(MIN($N64,VLOOKUP("ALV Jahresgrenze",Parameter!$A$2:$B$20,2,FALSE)/12)*VLOOKUP("ALV Arbeitnehmer",Parameter!$A$2:$B$20,2,FALSE),0))</f>
        <v/>
      </c>
      <c r="Q64" s="7">
        <f>IF($A64="","",IFERROR($N64*VLOOKUP("NBU Arbeitnehmer",Parameter!$A$2:$B$20,2,FALSE),0))</f>
        <v/>
      </c>
      <c r="R64" s="7">
        <f>IF($A64="","",IFERROR($N64*VLOOKUP("BVG Arbeitnehmer",Parameter!$A$2:$B$20,2,FALSE),0))</f>
        <v/>
      </c>
      <c r="S64" s="7">
        <f>IF($A64="","",IF($AD64="Ja",IFERROR($N64*VLOOKUP("Quellensteuer Standardsatz",Parameter!$A$2:$B$20,2,FALSE),0),0))</f>
        <v/>
      </c>
      <c r="T64" s="6" t="n"/>
      <c r="U64" s="7">
        <f>IF($A64="","",IFERROR($N64-SUM($O64:$T64),0))</f>
        <v/>
      </c>
      <c r="V64" s="7">
        <f>IF($A64="","",IFERROR($N64*VLOOKUP("AHV/IV/EO Arbeitgeber",Parameter!$A$2:$B$20,2,FALSE),0))</f>
        <v/>
      </c>
      <c r="W64" s="7">
        <f>IF($A64="","",IFERROR(MIN($N64,VLOOKUP("ALV Jahresgrenze",Parameter!$A$2:$B$20,2,FALSE)/12)*VLOOKUP("ALV Arbeitgeber",Parameter!$A$2:$B$20,2,FALSE),0))</f>
        <v/>
      </c>
      <c r="X64" s="7">
        <f>IF($A64="","",IFERROR($N64*VLOOKUP("FAK Arbeitgeber",Parameter!$A$2:$B$20,2,FALSE),0))</f>
        <v/>
      </c>
      <c r="Y64" s="7">
        <f>IF($A64="","",IFERROR($N64*VLOOKUP("BU Arbeitgeber",Parameter!$A$2:$B$20,2,FALSE),0))</f>
        <v/>
      </c>
      <c r="Z64" s="7">
        <f>IF($A64="","",IFERROR($N64*VLOOKUP("BVG Arbeitgeber",Parameter!$A$2:$B$20,2,FALSE),0))</f>
        <v/>
      </c>
      <c r="AA64" s="6" t="n"/>
      <c r="AB64" s="7">
        <f>IF($A64="","",SUM($V64:$AA64))</f>
        <v/>
      </c>
      <c r="AC64" s="7">
        <f>IF($A64="","",IFERROR($N64+$AB64,0))</f>
        <v/>
      </c>
      <c r="AD64" s="2" t="n"/>
      <c r="AE64" s="8">
        <f>IF($A64="","",IF($AD64="Ja","Prüfen","Nein"))</f>
        <v/>
      </c>
    </row>
    <row r="65">
      <c r="A65" s="2" t="n"/>
      <c r="B65" s="3" t="n"/>
      <c r="C65" s="3" t="n"/>
      <c r="D65" s="3" t="n"/>
      <c r="E65" s="3" t="n"/>
      <c r="F65" s="2" t="n"/>
      <c r="G65" s="3" t="n"/>
      <c r="H65" s="4" t="n"/>
      <c r="I65" s="32" t="n"/>
      <c r="J65" s="6" t="n"/>
      <c r="K65" s="9">
        <f>IF($A65="","",$J65*$H65)</f>
        <v/>
      </c>
      <c r="L65" s="6" t="n"/>
      <c r="M65" s="6" t="n"/>
      <c r="N65" s="9">
        <f>IF($A65="","",SUM($K65:$M65))</f>
        <v/>
      </c>
      <c r="O65" s="9">
        <f>IF($A65="","",IFERROR($N65*VLOOKUP("AHV/IV/EO Arbeitnehmer",Parameter!$A$2:$B$20,2,FALSE),0))</f>
        <v/>
      </c>
      <c r="P65" s="9">
        <f>IF($A65="","",IFERROR(MIN($N65,VLOOKUP("ALV Jahresgrenze",Parameter!$A$2:$B$20,2,FALSE)/12)*VLOOKUP("ALV Arbeitnehmer",Parameter!$A$2:$B$20,2,FALSE),0))</f>
        <v/>
      </c>
      <c r="Q65" s="9">
        <f>IF($A65="","",IFERROR($N65*VLOOKUP("NBU Arbeitnehmer",Parameter!$A$2:$B$20,2,FALSE),0))</f>
        <v/>
      </c>
      <c r="R65" s="9">
        <f>IF($A65="","",IFERROR($N65*VLOOKUP("BVG Arbeitnehmer",Parameter!$A$2:$B$20,2,FALSE),0))</f>
        <v/>
      </c>
      <c r="S65" s="9">
        <f>IF($A65="","",IF($AD65="Ja",IFERROR($N65*VLOOKUP("Quellensteuer Standardsatz",Parameter!$A$2:$B$20,2,FALSE),0),0))</f>
        <v/>
      </c>
      <c r="T65" s="6" t="n"/>
      <c r="U65" s="9">
        <f>IF($A65="","",IFERROR($N65-SUM($O65:$T65),0))</f>
        <v/>
      </c>
      <c r="V65" s="9">
        <f>IF($A65="","",IFERROR($N65*VLOOKUP("AHV/IV/EO Arbeitgeber",Parameter!$A$2:$B$20,2,FALSE),0))</f>
        <v/>
      </c>
      <c r="W65" s="9">
        <f>IF($A65="","",IFERROR(MIN($N65,VLOOKUP("ALV Jahresgrenze",Parameter!$A$2:$B$20,2,FALSE)/12)*VLOOKUP("ALV Arbeitgeber",Parameter!$A$2:$B$20,2,FALSE),0))</f>
        <v/>
      </c>
      <c r="X65" s="9">
        <f>IF($A65="","",IFERROR($N65*VLOOKUP("FAK Arbeitgeber",Parameter!$A$2:$B$20,2,FALSE),0))</f>
        <v/>
      </c>
      <c r="Y65" s="9">
        <f>IF($A65="","",IFERROR($N65*VLOOKUP("BU Arbeitgeber",Parameter!$A$2:$B$20,2,FALSE),0))</f>
        <v/>
      </c>
      <c r="Z65" s="9">
        <f>IF($A65="","",IFERROR($N65*VLOOKUP("BVG Arbeitgeber",Parameter!$A$2:$B$20,2,FALSE),0))</f>
        <v/>
      </c>
      <c r="AA65" s="6" t="n"/>
      <c r="AB65" s="9">
        <f>IF($A65="","",SUM($V65:$AA65))</f>
        <v/>
      </c>
      <c r="AC65" s="9">
        <f>IF($A65="","",IFERROR($N65+$AB65,0))</f>
        <v/>
      </c>
      <c r="AD65" s="2" t="n"/>
      <c r="AE65" s="10">
        <f>IF($A65="","",IF($AD65="Ja","Prüfen","Nein"))</f>
        <v/>
      </c>
    </row>
    <row r="66">
      <c r="A66" s="2" t="n"/>
      <c r="B66" s="3" t="n"/>
      <c r="C66" s="3" t="n"/>
      <c r="D66" s="3" t="n"/>
      <c r="E66" s="3" t="n"/>
      <c r="F66" s="2" t="n"/>
      <c r="G66" s="3" t="n"/>
      <c r="H66" s="4" t="n"/>
      <c r="I66" s="32" t="n"/>
      <c r="J66" s="6" t="n"/>
      <c r="K66" s="7">
        <f>IF($A66="","",$J66*$H66)</f>
        <v/>
      </c>
      <c r="L66" s="6" t="n"/>
      <c r="M66" s="6" t="n"/>
      <c r="N66" s="7">
        <f>IF($A66="","",SUM($K66:$M66))</f>
        <v/>
      </c>
      <c r="O66" s="7">
        <f>IF($A66="","",IFERROR($N66*VLOOKUP("AHV/IV/EO Arbeitnehmer",Parameter!$A$2:$B$20,2,FALSE),0))</f>
        <v/>
      </c>
      <c r="P66" s="7">
        <f>IF($A66="","",IFERROR(MIN($N66,VLOOKUP("ALV Jahresgrenze",Parameter!$A$2:$B$20,2,FALSE)/12)*VLOOKUP("ALV Arbeitnehmer",Parameter!$A$2:$B$20,2,FALSE),0))</f>
        <v/>
      </c>
      <c r="Q66" s="7">
        <f>IF($A66="","",IFERROR($N66*VLOOKUP("NBU Arbeitnehmer",Parameter!$A$2:$B$20,2,FALSE),0))</f>
        <v/>
      </c>
      <c r="R66" s="7">
        <f>IF($A66="","",IFERROR($N66*VLOOKUP("BVG Arbeitnehmer",Parameter!$A$2:$B$20,2,FALSE),0))</f>
        <v/>
      </c>
      <c r="S66" s="7">
        <f>IF($A66="","",IF($AD66="Ja",IFERROR($N66*VLOOKUP("Quellensteuer Standardsatz",Parameter!$A$2:$B$20,2,FALSE),0),0))</f>
        <v/>
      </c>
      <c r="T66" s="6" t="n"/>
      <c r="U66" s="7">
        <f>IF($A66="","",IFERROR($N66-SUM($O66:$T66),0))</f>
        <v/>
      </c>
      <c r="V66" s="7">
        <f>IF($A66="","",IFERROR($N66*VLOOKUP("AHV/IV/EO Arbeitgeber",Parameter!$A$2:$B$20,2,FALSE),0))</f>
        <v/>
      </c>
      <c r="W66" s="7">
        <f>IF($A66="","",IFERROR(MIN($N66,VLOOKUP("ALV Jahresgrenze",Parameter!$A$2:$B$20,2,FALSE)/12)*VLOOKUP("ALV Arbeitgeber",Parameter!$A$2:$B$20,2,FALSE),0))</f>
        <v/>
      </c>
      <c r="X66" s="7">
        <f>IF($A66="","",IFERROR($N66*VLOOKUP("FAK Arbeitgeber",Parameter!$A$2:$B$20,2,FALSE),0))</f>
        <v/>
      </c>
      <c r="Y66" s="7">
        <f>IF($A66="","",IFERROR($N66*VLOOKUP("BU Arbeitgeber",Parameter!$A$2:$B$20,2,FALSE),0))</f>
        <v/>
      </c>
      <c r="Z66" s="7">
        <f>IF($A66="","",IFERROR($N66*VLOOKUP("BVG Arbeitgeber",Parameter!$A$2:$B$20,2,FALSE),0))</f>
        <v/>
      </c>
      <c r="AA66" s="6" t="n"/>
      <c r="AB66" s="7">
        <f>IF($A66="","",SUM($V66:$AA66))</f>
        <v/>
      </c>
      <c r="AC66" s="7">
        <f>IF($A66="","",IFERROR($N66+$AB66,0))</f>
        <v/>
      </c>
      <c r="AD66" s="2" t="n"/>
      <c r="AE66" s="8">
        <f>IF($A66="","",IF($AD66="Ja","Prüfen","Nein"))</f>
        <v/>
      </c>
    </row>
    <row r="67">
      <c r="A67" s="2" t="n"/>
      <c r="B67" s="3" t="n"/>
      <c r="C67" s="3" t="n"/>
      <c r="D67" s="3" t="n"/>
      <c r="E67" s="3" t="n"/>
      <c r="F67" s="2" t="n"/>
      <c r="G67" s="3" t="n"/>
      <c r="H67" s="4" t="n"/>
      <c r="I67" s="32" t="n"/>
      <c r="J67" s="6" t="n"/>
      <c r="K67" s="9">
        <f>IF($A67="","",$J67*$H67)</f>
        <v/>
      </c>
      <c r="L67" s="6" t="n"/>
      <c r="M67" s="6" t="n"/>
      <c r="N67" s="9">
        <f>IF($A67="","",SUM($K67:$M67))</f>
        <v/>
      </c>
      <c r="O67" s="9">
        <f>IF($A67="","",IFERROR($N67*VLOOKUP("AHV/IV/EO Arbeitnehmer",Parameter!$A$2:$B$20,2,FALSE),0))</f>
        <v/>
      </c>
      <c r="P67" s="9">
        <f>IF($A67="","",IFERROR(MIN($N67,VLOOKUP("ALV Jahresgrenze",Parameter!$A$2:$B$20,2,FALSE)/12)*VLOOKUP("ALV Arbeitnehmer",Parameter!$A$2:$B$20,2,FALSE),0))</f>
        <v/>
      </c>
      <c r="Q67" s="9">
        <f>IF($A67="","",IFERROR($N67*VLOOKUP("NBU Arbeitnehmer",Parameter!$A$2:$B$20,2,FALSE),0))</f>
        <v/>
      </c>
      <c r="R67" s="9">
        <f>IF($A67="","",IFERROR($N67*VLOOKUP("BVG Arbeitnehmer",Parameter!$A$2:$B$20,2,FALSE),0))</f>
        <v/>
      </c>
      <c r="S67" s="9">
        <f>IF($A67="","",IF($AD67="Ja",IFERROR($N67*VLOOKUP("Quellensteuer Standardsatz",Parameter!$A$2:$B$20,2,FALSE),0),0))</f>
        <v/>
      </c>
      <c r="T67" s="6" t="n"/>
      <c r="U67" s="9">
        <f>IF($A67="","",IFERROR($N67-SUM($O67:$T67),0))</f>
        <v/>
      </c>
      <c r="V67" s="9">
        <f>IF($A67="","",IFERROR($N67*VLOOKUP("AHV/IV/EO Arbeitgeber",Parameter!$A$2:$B$20,2,FALSE),0))</f>
        <v/>
      </c>
      <c r="W67" s="9">
        <f>IF($A67="","",IFERROR(MIN($N67,VLOOKUP("ALV Jahresgrenze",Parameter!$A$2:$B$20,2,FALSE)/12)*VLOOKUP("ALV Arbeitgeber",Parameter!$A$2:$B$20,2,FALSE),0))</f>
        <v/>
      </c>
      <c r="X67" s="9">
        <f>IF($A67="","",IFERROR($N67*VLOOKUP("FAK Arbeitgeber",Parameter!$A$2:$B$20,2,FALSE),0))</f>
        <v/>
      </c>
      <c r="Y67" s="9">
        <f>IF($A67="","",IFERROR($N67*VLOOKUP("BU Arbeitgeber",Parameter!$A$2:$B$20,2,FALSE),0))</f>
        <v/>
      </c>
      <c r="Z67" s="9">
        <f>IF($A67="","",IFERROR($N67*VLOOKUP("BVG Arbeitgeber",Parameter!$A$2:$B$20,2,FALSE),0))</f>
        <v/>
      </c>
      <c r="AA67" s="6" t="n"/>
      <c r="AB67" s="9">
        <f>IF($A67="","",SUM($V67:$AA67))</f>
        <v/>
      </c>
      <c r="AC67" s="9">
        <f>IF($A67="","",IFERROR($N67+$AB67,0))</f>
        <v/>
      </c>
      <c r="AD67" s="2" t="n"/>
      <c r="AE67" s="10">
        <f>IF($A67="","",IF($AD67="Ja","Prüfen","Nein"))</f>
        <v/>
      </c>
    </row>
    <row r="68">
      <c r="A68" s="2" t="n"/>
      <c r="B68" s="3" t="n"/>
      <c r="C68" s="3" t="n"/>
      <c r="D68" s="3" t="n"/>
      <c r="E68" s="3" t="n"/>
      <c r="F68" s="2" t="n"/>
      <c r="G68" s="3" t="n"/>
      <c r="H68" s="4" t="n"/>
      <c r="I68" s="32" t="n"/>
      <c r="J68" s="6" t="n"/>
      <c r="K68" s="7">
        <f>IF($A68="","",$J68*$H68)</f>
        <v/>
      </c>
      <c r="L68" s="6" t="n"/>
      <c r="M68" s="6" t="n"/>
      <c r="N68" s="7">
        <f>IF($A68="","",SUM($K68:$M68))</f>
        <v/>
      </c>
      <c r="O68" s="7">
        <f>IF($A68="","",IFERROR($N68*VLOOKUP("AHV/IV/EO Arbeitnehmer",Parameter!$A$2:$B$20,2,FALSE),0))</f>
        <v/>
      </c>
      <c r="P68" s="7">
        <f>IF($A68="","",IFERROR(MIN($N68,VLOOKUP("ALV Jahresgrenze",Parameter!$A$2:$B$20,2,FALSE)/12)*VLOOKUP("ALV Arbeitnehmer",Parameter!$A$2:$B$20,2,FALSE),0))</f>
        <v/>
      </c>
      <c r="Q68" s="7">
        <f>IF($A68="","",IFERROR($N68*VLOOKUP("NBU Arbeitnehmer",Parameter!$A$2:$B$20,2,FALSE),0))</f>
        <v/>
      </c>
      <c r="R68" s="7">
        <f>IF($A68="","",IFERROR($N68*VLOOKUP("BVG Arbeitnehmer",Parameter!$A$2:$B$20,2,FALSE),0))</f>
        <v/>
      </c>
      <c r="S68" s="7">
        <f>IF($A68="","",IF($AD68="Ja",IFERROR($N68*VLOOKUP("Quellensteuer Standardsatz",Parameter!$A$2:$B$20,2,FALSE),0),0))</f>
        <v/>
      </c>
      <c r="T68" s="6" t="n"/>
      <c r="U68" s="7">
        <f>IF($A68="","",IFERROR($N68-SUM($O68:$T68),0))</f>
        <v/>
      </c>
      <c r="V68" s="7">
        <f>IF($A68="","",IFERROR($N68*VLOOKUP("AHV/IV/EO Arbeitgeber",Parameter!$A$2:$B$20,2,FALSE),0))</f>
        <v/>
      </c>
      <c r="W68" s="7">
        <f>IF($A68="","",IFERROR(MIN($N68,VLOOKUP("ALV Jahresgrenze",Parameter!$A$2:$B$20,2,FALSE)/12)*VLOOKUP("ALV Arbeitgeber",Parameter!$A$2:$B$20,2,FALSE),0))</f>
        <v/>
      </c>
      <c r="X68" s="7">
        <f>IF($A68="","",IFERROR($N68*VLOOKUP("FAK Arbeitgeber",Parameter!$A$2:$B$20,2,FALSE),0))</f>
        <v/>
      </c>
      <c r="Y68" s="7">
        <f>IF($A68="","",IFERROR($N68*VLOOKUP("BU Arbeitgeber",Parameter!$A$2:$B$20,2,FALSE),0))</f>
        <v/>
      </c>
      <c r="Z68" s="7">
        <f>IF($A68="","",IFERROR($N68*VLOOKUP("BVG Arbeitgeber",Parameter!$A$2:$B$20,2,FALSE),0))</f>
        <v/>
      </c>
      <c r="AA68" s="6" t="n"/>
      <c r="AB68" s="7">
        <f>IF($A68="","",SUM($V68:$AA68))</f>
        <v/>
      </c>
      <c r="AC68" s="7">
        <f>IF($A68="","",IFERROR($N68+$AB68,0))</f>
        <v/>
      </c>
      <c r="AD68" s="2" t="n"/>
      <c r="AE68" s="8">
        <f>IF($A68="","",IF($AD68="Ja","Prüfen","Nein"))</f>
        <v/>
      </c>
    </row>
    <row r="69">
      <c r="A69" s="2" t="n"/>
      <c r="B69" s="3" t="n"/>
      <c r="C69" s="3" t="n"/>
      <c r="D69" s="3" t="n"/>
      <c r="E69" s="3" t="n"/>
      <c r="F69" s="2" t="n"/>
      <c r="G69" s="3" t="n"/>
      <c r="H69" s="4" t="n"/>
      <c r="I69" s="32" t="n"/>
      <c r="J69" s="6" t="n"/>
      <c r="K69" s="9">
        <f>IF($A69="","",$J69*$H69)</f>
        <v/>
      </c>
      <c r="L69" s="6" t="n"/>
      <c r="M69" s="6" t="n"/>
      <c r="N69" s="9">
        <f>IF($A69="","",SUM($K69:$M69))</f>
        <v/>
      </c>
      <c r="O69" s="9">
        <f>IF($A69="","",IFERROR($N69*VLOOKUP("AHV/IV/EO Arbeitnehmer",Parameter!$A$2:$B$20,2,FALSE),0))</f>
        <v/>
      </c>
      <c r="P69" s="9">
        <f>IF($A69="","",IFERROR(MIN($N69,VLOOKUP("ALV Jahresgrenze",Parameter!$A$2:$B$20,2,FALSE)/12)*VLOOKUP("ALV Arbeitnehmer",Parameter!$A$2:$B$20,2,FALSE),0))</f>
        <v/>
      </c>
      <c r="Q69" s="9">
        <f>IF($A69="","",IFERROR($N69*VLOOKUP("NBU Arbeitnehmer",Parameter!$A$2:$B$20,2,FALSE),0))</f>
        <v/>
      </c>
      <c r="R69" s="9">
        <f>IF($A69="","",IFERROR($N69*VLOOKUP("BVG Arbeitnehmer",Parameter!$A$2:$B$20,2,FALSE),0))</f>
        <v/>
      </c>
      <c r="S69" s="9">
        <f>IF($A69="","",IF($AD69="Ja",IFERROR($N69*VLOOKUP("Quellensteuer Standardsatz",Parameter!$A$2:$B$20,2,FALSE),0),0))</f>
        <v/>
      </c>
      <c r="T69" s="6" t="n"/>
      <c r="U69" s="9">
        <f>IF($A69="","",IFERROR($N69-SUM($O69:$T69),0))</f>
        <v/>
      </c>
      <c r="V69" s="9">
        <f>IF($A69="","",IFERROR($N69*VLOOKUP("AHV/IV/EO Arbeitgeber",Parameter!$A$2:$B$20,2,FALSE),0))</f>
        <v/>
      </c>
      <c r="W69" s="9">
        <f>IF($A69="","",IFERROR(MIN($N69,VLOOKUP("ALV Jahresgrenze",Parameter!$A$2:$B$20,2,FALSE)/12)*VLOOKUP("ALV Arbeitgeber",Parameter!$A$2:$B$20,2,FALSE),0))</f>
        <v/>
      </c>
      <c r="X69" s="9">
        <f>IF($A69="","",IFERROR($N69*VLOOKUP("FAK Arbeitgeber",Parameter!$A$2:$B$20,2,FALSE),0))</f>
        <v/>
      </c>
      <c r="Y69" s="9">
        <f>IF($A69="","",IFERROR($N69*VLOOKUP("BU Arbeitgeber",Parameter!$A$2:$B$20,2,FALSE),0))</f>
        <v/>
      </c>
      <c r="Z69" s="9">
        <f>IF($A69="","",IFERROR($N69*VLOOKUP("BVG Arbeitgeber",Parameter!$A$2:$B$20,2,FALSE),0))</f>
        <v/>
      </c>
      <c r="AA69" s="6" t="n"/>
      <c r="AB69" s="9">
        <f>IF($A69="","",SUM($V69:$AA69))</f>
        <v/>
      </c>
      <c r="AC69" s="9">
        <f>IF($A69="","",IFERROR($N69+$AB69,0))</f>
        <v/>
      </c>
      <c r="AD69" s="2" t="n"/>
      <c r="AE69" s="10">
        <f>IF($A69="","",IF($AD69="Ja","Prüfen","Nein"))</f>
        <v/>
      </c>
    </row>
    <row r="70">
      <c r="A70" s="2" t="n"/>
      <c r="B70" s="3" t="n"/>
      <c r="C70" s="3" t="n"/>
      <c r="D70" s="3" t="n"/>
      <c r="E70" s="3" t="n"/>
      <c r="F70" s="2" t="n"/>
      <c r="G70" s="3" t="n"/>
      <c r="H70" s="4" t="n"/>
      <c r="I70" s="32" t="n"/>
      <c r="J70" s="6" t="n"/>
      <c r="K70" s="7">
        <f>IF($A70="","",$J70*$H70)</f>
        <v/>
      </c>
      <c r="L70" s="6" t="n"/>
      <c r="M70" s="6" t="n"/>
      <c r="N70" s="7">
        <f>IF($A70="","",SUM($K70:$M70))</f>
        <v/>
      </c>
      <c r="O70" s="7">
        <f>IF($A70="","",IFERROR($N70*VLOOKUP("AHV/IV/EO Arbeitnehmer",Parameter!$A$2:$B$20,2,FALSE),0))</f>
        <v/>
      </c>
      <c r="P70" s="7">
        <f>IF($A70="","",IFERROR(MIN($N70,VLOOKUP("ALV Jahresgrenze",Parameter!$A$2:$B$20,2,FALSE)/12)*VLOOKUP("ALV Arbeitnehmer",Parameter!$A$2:$B$20,2,FALSE),0))</f>
        <v/>
      </c>
      <c r="Q70" s="7">
        <f>IF($A70="","",IFERROR($N70*VLOOKUP("NBU Arbeitnehmer",Parameter!$A$2:$B$20,2,FALSE),0))</f>
        <v/>
      </c>
      <c r="R70" s="7">
        <f>IF($A70="","",IFERROR($N70*VLOOKUP("BVG Arbeitnehmer",Parameter!$A$2:$B$20,2,FALSE),0))</f>
        <v/>
      </c>
      <c r="S70" s="7">
        <f>IF($A70="","",IF($AD70="Ja",IFERROR($N70*VLOOKUP("Quellensteuer Standardsatz",Parameter!$A$2:$B$20,2,FALSE),0),0))</f>
        <v/>
      </c>
      <c r="T70" s="6" t="n"/>
      <c r="U70" s="7">
        <f>IF($A70="","",IFERROR($N70-SUM($O70:$T70),0))</f>
        <v/>
      </c>
      <c r="V70" s="7">
        <f>IF($A70="","",IFERROR($N70*VLOOKUP("AHV/IV/EO Arbeitgeber",Parameter!$A$2:$B$20,2,FALSE),0))</f>
        <v/>
      </c>
      <c r="W70" s="7">
        <f>IF($A70="","",IFERROR(MIN($N70,VLOOKUP("ALV Jahresgrenze",Parameter!$A$2:$B$20,2,FALSE)/12)*VLOOKUP("ALV Arbeitgeber",Parameter!$A$2:$B$20,2,FALSE),0))</f>
        <v/>
      </c>
      <c r="X70" s="7">
        <f>IF($A70="","",IFERROR($N70*VLOOKUP("FAK Arbeitgeber",Parameter!$A$2:$B$20,2,FALSE),0))</f>
        <v/>
      </c>
      <c r="Y70" s="7">
        <f>IF($A70="","",IFERROR($N70*VLOOKUP("BU Arbeitgeber",Parameter!$A$2:$B$20,2,FALSE),0))</f>
        <v/>
      </c>
      <c r="Z70" s="7">
        <f>IF($A70="","",IFERROR($N70*VLOOKUP("BVG Arbeitgeber",Parameter!$A$2:$B$20,2,FALSE),0))</f>
        <v/>
      </c>
      <c r="AA70" s="6" t="n"/>
      <c r="AB70" s="7">
        <f>IF($A70="","",SUM($V70:$AA70))</f>
        <v/>
      </c>
      <c r="AC70" s="7">
        <f>IF($A70="","",IFERROR($N70+$AB70,0))</f>
        <v/>
      </c>
      <c r="AD70" s="2" t="n"/>
      <c r="AE70" s="8">
        <f>IF($A70="","",IF($AD70="Ja","Prüfen","Nein"))</f>
        <v/>
      </c>
    </row>
    <row r="71">
      <c r="A71" s="2" t="n"/>
      <c r="B71" s="3" t="n"/>
      <c r="C71" s="3" t="n"/>
      <c r="D71" s="3" t="n"/>
      <c r="E71" s="3" t="n"/>
      <c r="F71" s="2" t="n"/>
      <c r="G71" s="3" t="n"/>
      <c r="H71" s="4" t="n"/>
      <c r="I71" s="32" t="n"/>
      <c r="J71" s="6" t="n"/>
      <c r="K71" s="9">
        <f>IF($A71="","",$J71*$H71)</f>
        <v/>
      </c>
      <c r="L71" s="6" t="n"/>
      <c r="M71" s="6" t="n"/>
      <c r="N71" s="9">
        <f>IF($A71="","",SUM($K71:$M71))</f>
        <v/>
      </c>
      <c r="O71" s="9">
        <f>IF($A71="","",IFERROR($N71*VLOOKUP("AHV/IV/EO Arbeitnehmer",Parameter!$A$2:$B$20,2,FALSE),0))</f>
        <v/>
      </c>
      <c r="P71" s="9">
        <f>IF($A71="","",IFERROR(MIN($N71,VLOOKUP("ALV Jahresgrenze",Parameter!$A$2:$B$20,2,FALSE)/12)*VLOOKUP("ALV Arbeitnehmer",Parameter!$A$2:$B$20,2,FALSE),0))</f>
        <v/>
      </c>
      <c r="Q71" s="9">
        <f>IF($A71="","",IFERROR($N71*VLOOKUP("NBU Arbeitnehmer",Parameter!$A$2:$B$20,2,FALSE),0))</f>
        <v/>
      </c>
      <c r="R71" s="9">
        <f>IF($A71="","",IFERROR($N71*VLOOKUP("BVG Arbeitnehmer",Parameter!$A$2:$B$20,2,FALSE),0))</f>
        <v/>
      </c>
      <c r="S71" s="9">
        <f>IF($A71="","",IF($AD71="Ja",IFERROR($N71*VLOOKUP("Quellensteuer Standardsatz",Parameter!$A$2:$B$20,2,FALSE),0),0))</f>
        <v/>
      </c>
      <c r="T71" s="6" t="n"/>
      <c r="U71" s="9">
        <f>IF($A71="","",IFERROR($N71-SUM($O71:$T71),0))</f>
        <v/>
      </c>
      <c r="V71" s="9">
        <f>IF($A71="","",IFERROR($N71*VLOOKUP("AHV/IV/EO Arbeitgeber",Parameter!$A$2:$B$20,2,FALSE),0))</f>
        <v/>
      </c>
      <c r="W71" s="9">
        <f>IF($A71="","",IFERROR(MIN($N71,VLOOKUP("ALV Jahresgrenze",Parameter!$A$2:$B$20,2,FALSE)/12)*VLOOKUP("ALV Arbeitgeber",Parameter!$A$2:$B$20,2,FALSE),0))</f>
        <v/>
      </c>
      <c r="X71" s="9">
        <f>IF($A71="","",IFERROR($N71*VLOOKUP("FAK Arbeitgeber",Parameter!$A$2:$B$20,2,FALSE),0))</f>
        <v/>
      </c>
      <c r="Y71" s="9">
        <f>IF($A71="","",IFERROR($N71*VLOOKUP("BU Arbeitgeber",Parameter!$A$2:$B$20,2,FALSE),0))</f>
        <v/>
      </c>
      <c r="Z71" s="9">
        <f>IF($A71="","",IFERROR($N71*VLOOKUP("BVG Arbeitgeber",Parameter!$A$2:$B$20,2,FALSE),0))</f>
        <v/>
      </c>
      <c r="AA71" s="6" t="n"/>
      <c r="AB71" s="9">
        <f>IF($A71="","",SUM($V71:$AA71))</f>
        <v/>
      </c>
      <c r="AC71" s="9">
        <f>IF($A71="","",IFERROR($N71+$AB71,0))</f>
        <v/>
      </c>
      <c r="AD71" s="2" t="n"/>
      <c r="AE71" s="10">
        <f>IF($A71="","",IF($AD71="Ja","Prüfen","Nein"))</f>
        <v/>
      </c>
    </row>
    <row r="72">
      <c r="A72" s="2" t="n"/>
      <c r="B72" s="3" t="n"/>
      <c r="C72" s="3" t="n"/>
      <c r="D72" s="3" t="n"/>
      <c r="E72" s="3" t="n"/>
      <c r="F72" s="2" t="n"/>
      <c r="G72" s="3" t="n"/>
      <c r="H72" s="4" t="n"/>
      <c r="I72" s="32" t="n"/>
      <c r="J72" s="6" t="n"/>
      <c r="K72" s="7">
        <f>IF($A72="","",$J72*$H72)</f>
        <v/>
      </c>
      <c r="L72" s="6" t="n"/>
      <c r="M72" s="6" t="n"/>
      <c r="N72" s="7">
        <f>IF($A72="","",SUM($K72:$M72))</f>
        <v/>
      </c>
      <c r="O72" s="7">
        <f>IF($A72="","",IFERROR($N72*VLOOKUP("AHV/IV/EO Arbeitnehmer",Parameter!$A$2:$B$20,2,FALSE),0))</f>
        <v/>
      </c>
      <c r="P72" s="7">
        <f>IF($A72="","",IFERROR(MIN($N72,VLOOKUP("ALV Jahresgrenze",Parameter!$A$2:$B$20,2,FALSE)/12)*VLOOKUP("ALV Arbeitnehmer",Parameter!$A$2:$B$20,2,FALSE),0))</f>
        <v/>
      </c>
      <c r="Q72" s="7">
        <f>IF($A72="","",IFERROR($N72*VLOOKUP("NBU Arbeitnehmer",Parameter!$A$2:$B$20,2,FALSE),0))</f>
        <v/>
      </c>
      <c r="R72" s="7">
        <f>IF($A72="","",IFERROR($N72*VLOOKUP("BVG Arbeitnehmer",Parameter!$A$2:$B$20,2,FALSE),0))</f>
        <v/>
      </c>
      <c r="S72" s="7">
        <f>IF($A72="","",IF($AD72="Ja",IFERROR($N72*VLOOKUP("Quellensteuer Standardsatz",Parameter!$A$2:$B$20,2,FALSE),0),0))</f>
        <v/>
      </c>
      <c r="T72" s="6" t="n"/>
      <c r="U72" s="7">
        <f>IF($A72="","",IFERROR($N72-SUM($O72:$T72),0))</f>
        <v/>
      </c>
      <c r="V72" s="7">
        <f>IF($A72="","",IFERROR($N72*VLOOKUP("AHV/IV/EO Arbeitgeber",Parameter!$A$2:$B$20,2,FALSE),0))</f>
        <v/>
      </c>
      <c r="W72" s="7">
        <f>IF($A72="","",IFERROR(MIN($N72,VLOOKUP("ALV Jahresgrenze",Parameter!$A$2:$B$20,2,FALSE)/12)*VLOOKUP("ALV Arbeitgeber",Parameter!$A$2:$B$20,2,FALSE),0))</f>
        <v/>
      </c>
      <c r="X72" s="7">
        <f>IF($A72="","",IFERROR($N72*VLOOKUP("FAK Arbeitgeber",Parameter!$A$2:$B$20,2,FALSE),0))</f>
        <v/>
      </c>
      <c r="Y72" s="7">
        <f>IF($A72="","",IFERROR($N72*VLOOKUP("BU Arbeitgeber",Parameter!$A$2:$B$20,2,FALSE),0))</f>
        <v/>
      </c>
      <c r="Z72" s="7">
        <f>IF($A72="","",IFERROR($N72*VLOOKUP("BVG Arbeitgeber",Parameter!$A$2:$B$20,2,FALSE),0))</f>
        <v/>
      </c>
      <c r="AA72" s="6" t="n"/>
      <c r="AB72" s="7">
        <f>IF($A72="","",SUM($V72:$AA72))</f>
        <v/>
      </c>
      <c r="AC72" s="7">
        <f>IF($A72="","",IFERROR($N72+$AB72,0))</f>
        <v/>
      </c>
      <c r="AD72" s="2" t="n"/>
      <c r="AE72" s="8">
        <f>IF($A72="","",IF($AD72="Ja","Prüfen","Nein"))</f>
        <v/>
      </c>
    </row>
    <row r="73">
      <c r="A73" s="2" t="n"/>
      <c r="B73" s="3" t="n"/>
      <c r="C73" s="3" t="n"/>
      <c r="D73" s="3" t="n"/>
      <c r="E73" s="3" t="n"/>
      <c r="F73" s="2" t="n"/>
      <c r="G73" s="3" t="n"/>
      <c r="H73" s="4" t="n"/>
      <c r="I73" s="32" t="n"/>
      <c r="J73" s="6" t="n"/>
      <c r="K73" s="9">
        <f>IF($A73="","",$J73*$H73)</f>
        <v/>
      </c>
      <c r="L73" s="6" t="n"/>
      <c r="M73" s="6" t="n"/>
      <c r="N73" s="9">
        <f>IF($A73="","",SUM($K73:$M73))</f>
        <v/>
      </c>
      <c r="O73" s="9">
        <f>IF($A73="","",IFERROR($N73*VLOOKUP("AHV/IV/EO Arbeitnehmer",Parameter!$A$2:$B$20,2,FALSE),0))</f>
        <v/>
      </c>
      <c r="P73" s="9">
        <f>IF($A73="","",IFERROR(MIN($N73,VLOOKUP("ALV Jahresgrenze",Parameter!$A$2:$B$20,2,FALSE)/12)*VLOOKUP("ALV Arbeitnehmer",Parameter!$A$2:$B$20,2,FALSE),0))</f>
        <v/>
      </c>
      <c r="Q73" s="9">
        <f>IF($A73="","",IFERROR($N73*VLOOKUP("NBU Arbeitnehmer",Parameter!$A$2:$B$20,2,FALSE),0))</f>
        <v/>
      </c>
      <c r="R73" s="9">
        <f>IF($A73="","",IFERROR($N73*VLOOKUP("BVG Arbeitnehmer",Parameter!$A$2:$B$20,2,FALSE),0))</f>
        <v/>
      </c>
      <c r="S73" s="9">
        <f>IF($A73="","",IF($AD73="Ja",IFERROR($N73*VLOOKUP("Quellensteuer Standardsatz",Parameter!$A$2:$B$20,2,FALSE),0),0))</f>
        <v/>
      </c>
      <c r="T73" s="6" t="n"/>
      <c r="U73" s="9">
        <f>IF($A73="","",IFERROR($N73-SUM($O73:$T73),0))</f>
        <v/>
      </c>
      <c r="V73" s="9">
        <f>IF($A73="","",IFERROR($N73*VLOOKUP("AHV/IV/EO Arbeitgeber",Parameter!$A$2:$B$20,2,FALSE),0))</f>
        <v/>
      </c>
      <c r="W73" s="9">
        <f>IF($A73="","",IFERROR(MIN($N73,VLOOKUP("ALV Jahresgrenze",Parameter!$A$2:$B$20,2,FALSE)/12)*VLOOKUP("ALV Arbeitgeber",Parameter!$A$2:$B$20,2,FALSE),0))</f>
        <v/>
      </c>
      <c r="X73" s="9">
        <f>IF($A73="","",IFERROR($N73*VLOOKUP("FAK Arbeitgeber",Parameter!$A$2:$B$20,2,FALSE),0))</f>
        <v/>
      </c>
      <c r="Y73" s="9">
        <f>IF($A73="","",IFERROR($N73*VLOOKUP("BU Arbeitgeber",Parameter!$A$2:$B$20,2,FALSE),0))</f>
        <v/>
      </c>
      <c r="Z73" s="9">
        <f>IF($A73="","",IFERROR($N73*VLOOKUP("BVG Arbeitgeber",Parameter!$A$2:$B$20,2,FALSE),0))</f>
        <v/>
      </c>
      <c r="AA73" s="6" t="n"/>
      <c r="AB73" s="9">
        <f>IF($A73="","",SUM($V73:$AA73))</f>
        <v/>
      </c>
      <c r="AC73" s="9">
        <f>IF($A73="","",IFERROR($N73+$AB73,0))</f>
        <v/>
      </c>
      <c r="AD73" s="2" t="n"/>
      <c r="AE73" s="10">
        <f>IF($A73="","",IF($AD73="Ja","Prüfen","Nein"))</f>
        <v/>
      </c>
    </row>
    <row r="74">
      <c r="A74" s="2" t="n"/>
      <c r="B74" s="3" t="n"/>
      <c r="C74" s="3" t="n"/>
      <c r="D74" s="3" t="n"/>
      <c r="E74" s="3" t="n"/>
      <c r="F74" s="2" t="n"/>
      <c r="G74" s="3" t="n"/>
      <c r="H74" s="4" t="n"/>
      <c r="I74" s="32" t="n"/>
      <c r="J74" s="6" t="n"/>
      <c r="K74" s="7">
        <f>IF($A74="","",$J74*$H74)</f>
        <v/>
      </c>
      <c r="L74" s="6" t="n"/>
      <c r="M74" s="6" t="n"/>
      <c r="N74" s="7">
        <f>IF($A74="","",SUM($K74:$M74))</f>
        <v/>
      </c>
      <c r="O74" s="7">
        <f>IF($A74="","",IFERROR($N74*VLOOKUP("AHV/IV/EO Arbeitnehmer",Parameter!$A$2:$B$20,2,FALSE),0))</f>
        <v/>
      </c>
      <c r="P74" s="7">
        <f>IF($A74="","",IFERROR(MIN($N74,VLOOKUP("ALV Jahresgrenze",Parameter!$A$2:$B$20,2,FALSE)/12)*VLOOKUP("ALV Arbeitnehmer",Parameter!$A$2:$B$20,2,FALSE),0))</f>
        <v/>
      </c>
      <c r="Q74" s="7">
        <f>IF($A74="","",IFERROR($N74*VLOOKUP("NBU Arbeitnehmer",Parameter!$A$2:$B$20,2,FALSE),0))</f>
        <v/>
      </c>
      <c r="R74" s="7">
        <f>IF($A74="","",IFERROR($N74*VLOOKUP("BVG Arbeitnehmer",Parameter!$A$2:$B$20,2,FALSE),0))</f>
        <v/>
      </c>
      <c r="S74" s="7">
        <f>IF($A74="","",IF($AD74="Ja",IFERROR($N74*VLOOKUP("Quellensteuer Standardsatz",Parameter!$A$2:$B$20,2,FALSE),0),0))</f>
        <v/>
      </c>
      <c r="T74" s="6" t="n"/>
      <c r="U74" s="7">
        <f>IF($A74="","",IFERROR($N74-SUM($O74:$T74),0))</f>
        <v/>
      </c>
      <c r="V74" s="7">
        <f>IF($A74="","",IFERROR($N74*VLOOKUP("AHV/IV/EO Arbeitgeber",Parameter!$A$2:$B$20,2,FALSE),0))</f>
        <v/>
      </c>
      <c r="W74" s="7">
        <f>IF($A74="","",IFERROR(MIN($N74,VLOOKUP("ALV Jahresgrenze",Parameter!$A$2:$B$20,2,FALSE)/12)*VLOOKUP("ALV Arbeitgeber",Parameter!$A$2:$B$20,2,FALSE),0))</f>
        <v/>
      </c>
      <c r="X74" s="7">
        <f>IF($A74="","",IFERROR($N74*VLOOKUP("FAK Arbeitgeber",Parameter!$A$2:$B$20,2,FALSE),0))</f>
        <v/>
      </c>
      <c r="Y74" s="7">
        <f>IF($A74="","",IFERROR($N74*VLOOKUP("BU Arbeitgeber",Parameter!$A$2:$B$20,2,FALSE),0))</f>
        <v/>
      </c>
      <c r="Z74" s="7">
        <f>IF($A74="","",IFERROR($N74*VLOOKUP("BVG Arbeitgeber",Parameter!$A$2:$B$20,2,FALSE),0))</f>
        <v/>
      </c>
      <c r="AA74" s="6" t="n"/>
      <c r="AB74" s="7">
        <f>IF($A74="","",SUM($V74:$AA74))</f>
        <v/>
      </c>
      <c r="AC74" s="7">
        <f>IF($A74="","",IFERROR($N74+$AB74,0))</f>
        <v/>
      </c>
      <c r="AD74" s="2" t="n"/>
      <c r="AE74" s="8">
        <f>IF($A74="","",IF($AD74="Ja","Prüfen","Nein"))</f>
        <v/>
      </c>
    </row>
    <row r="75">
      <c r="A75" s="2" t="n"/>
      <c r="B75" s="3" t="n"/>
      <c r="C75" s="3" t="n"/>
      <c r="D75" s="3" t="n"/>
      <c r="E75" s="3" t="n"/>
      <c r="F75" s="2" t="n"/>
      <c r="G75" s="3" t="n"/>
      <c r="H75" s="4" t="n"/>
      <c r="I75" s="32" t="n"/>
      <c r="J75" s="6" t="n"/>
      <c r="K75" s="9">
        <f>IF($A75="","",$J75*$H75)</f>
        <v/>
      </c>
      <c r="L75" s="6" t="n"/>
      <c r="M75" s="6" t="n"/>
      <c r="N75" s="9">
        <f>IF($A75="","",SUM($K75:$M75))</f>
        <v/>
      </c>
      <c r="O75" s="9">
        <f>IF($A75="","",IFERROR($N75*VLOOKUP("AHV/IV/EO Arbeitnehmer",Parameter!$A$2:$B$20,2,FALSE),0))</f>
        <v/>
      </c>
      <c r="P75" s="9">
        <f>IF($A75="","",IFERROR(MIN($N75,VLOOKUP("ALV Jahresgrenze",Parameter!$A$2:$B$20,2,FALSE)/12)*VLOOKUP("ALV Arbeitnehmer",Parameter!$A$2:$B$20,2,FALSE),0))</f>
        <v/>
      </c>
      <c r="Q75" s="9">
        <f>IF($A75="","",IFERROR($N75*VLOOKUP("NBU Arbeitnehmer",Parameter!$A$2:$B$20,2,FALSE),0))</f>
        <v/>
      </c>
      <c r="R75" s="9">
        <f>IF($A75="","",IFERROR($N75*VLOOKUP("BVG Arbeitnehmer",Parameter!$A$2:$B$20,2,FALSE),0))</f>
        <v/>
      </c>
      <c r="S75" s="9">
        <f>IF($A75="","",IF($AD75="Ja",IFERROR($N75*VLOOKUP("Quellensteuer Standardsatz",Parameter!$A$2:$B$20,2,FALSE),0),0))</f>
        <v/>
      </c>
      <c r="T75" s="6" t="n"/>
      <c r="U75" s="9">
        <f>IF($A75="","",IFERROR($N75-SUM($O75:$T75),0))</f>
        <v/>
      </c>
      <c r="V75" s="9">
        <f>IF($A75="","",IFERROR($N75*VLOOKUP("AHV/IV/EO Arbeitgeber",Parameter!$A$2:$B$20,2,FALSE),0))</f>
        <v/>
      </c>
      <c r="W75" s="9">
        <f>IF($A75="","",IFERROR(MIN($N75,VLOOKUP("ALV Jahresgrenze",Parameter!$A$2:$B$20,2,FALSE)/12)*VLOOKUP("ALV Arbeitgeber",Parameter!$A$2:$B$20,2,FALSE),0))</f>
        <v/>
      </c>
      <c r="X75" s="9">
        <f>IF($A75="","",IFERROR($N75*VLOOKUP("FAK Arbeitgeber",Parameter!$A$2:$B$20,2,FALSE),0))</f>
        <v/>
      </c>
      <c r="Y75" s="9">
        <f>IF($A75="","",IFERROR($N75*VLOOKUP("BU Arbeitgeber",Parameter!$A$2:$B$20,2,FALSE),0))</f>
        <v/>
      </c>
      <c r="Z75" s="9">
        <f>IF($A75="","",IFERROR($N75*VLOOKUP("BVG Arbeitgeber",Parameter!$A$2:$B$20,2,FALSE),0))</f>
        <v/>
      </c>
      <c r="AA75" s="6" t="n"/>
      <c r="AB75" s="9">
        <f>IF($A75="","",SUM($V75:$AA75))</f>
        <v/>
      </c>
      <c r="AC75" s="9">
        <f>IF($A75="","",IFERROR($N75+$AB75,0))</f>
        <v/>
      </c>
      <c r="AD75" s="2" t="n"/>
      <c r="AE75" s="10">
        <f>IF($A75="","",IF($AD75="Ja","Prüfen","Nein"))</f>
        <v/>
      </c>
    </row>
    <row r="76">
      <c r="A76" s="2" t="n"/>
      <c r="B76" s="3" t="n"/>
      <c r="C76" s="3" t="n"/>
      <c r="D76" s="3" t="n"/>
      <c r="E76" s="3" t="n"/>
      <c r="F76" s="2" t="n"/>
      <c r="G76" s="3" t="n"/>
      <c r="H76" s="4" t="n"/>
      <c r="I76" s="32" t="n"/>
      <c r="J76" s="6" t="n"/>
      <c r="K76" s="7">
        <f>IF($A76="","",$J76*$H76)</f>
        <v/>
      </c>
      <c r="L76" s="6" t="n"/>
      <c r="M76" s="6" t="n"/>
      <c r="N76" s="7">
        <f>IF($A76="","",SUM($K76:$M76))</f>
        <v/>
      </c>
      <c r="O76" s="7">
        <f>IF($A76="","",IFERROR($N76*VLOOKUP("AHV/IV/EO Arbeitnehmer",Parameter!$A$2:$B$20,2,FALSE),0))</f>
        <v/>
      </c>
      <c r="P76" s="7">
        <f>IF($A76="","",IFERROR(MIN($N76,VLOOKUP("ALV Jahresgrenze",Parameter!$A$2:$B$20,2,FALSE)/12)*VLOOKUP("ALV Arbeitnehmer",Parameter!$A$2:$B$20,2,FALSE),0))</f>
        <v/>
      </c>
      <c r="Q76" s="7">
        <f>IF($A76="","",IFERROR($N76*VLOOKUP("NBU Arbeitnehmer",Parameter!$A$2:$B$20,2,FALSE),0))</f>
        <v/>
      </c>
      <c r="R76" s="7">
        <f>IF($A76="","",IFERROR($N76*VLOOKUP("BVG Arbeitnehmer",Parameter!$A$2:$B$20,2,FALSE),0))</f>
        <v/>
      </c>
      <c r="S76" s="7">
        <f>IF($A76="","",IF($AD76="Ja",IFERROR($N76*VLOOKUP("Quellensteuer Standardsatz",Parameter!$A$2:$B$20,2,FALSE),0),0))</f>
        <v/>
      </c>
      <c r="T76" s="6" t="n"/>
      <c r="U76" s="7">
        <f>IF($A76="","",IFERROR($N76-SUM($O76:$T76),0))</f>
        <v/>
      </c>
      <c r="V76" s="7">
        <f>IF($A76="","",IFERROR($N76*VLOOKUP("AHV/IV/EO Arbeitgeber",Parameter!$A$2:$B$20,2,FALSE),0))</f>
        <v/>
      </c>
      <c r="W76" s="7">
        <f>IF($A76="","",IFERROR(MIN($N76,VLOOKUP("ALV Jahresgrenze",Parameter!$A$2:$B$20,2,FALSE)/12)*VLOOKUP("ALV Arbeitgeber",Parameter!$A$2:$B$20,2,FALSE),0))</f>
        <v/>
      </c>
      <c r="X76" s="7">
        <f>IF($A76="","",IFERROR($N76*VLOOKUP("FAK Arbeitgeber",Parameter!$A$2:$B$20,2,FALSE),0))</f>
        <v/>
      </c>
      <c r="Y76" s="7">
        <f>IF($A76="","",IFERROR($N76*VLOOKUP("BU Arbeitgeber",Parameter!$A$2:$B$20,2,FALSE),0))</f>
        <v/>
      </c>
      <c r="Z76" s="7">
        <f>IF($A76="","",IFERROR($N76*VLOOKUP("BVG Arbeitgeber",Parameter!$A$2:$B$20,2,FALSE),0))</f>
        <v/>
      </c>
      <c r="AA76" s="6" t="n"/>
      <c r="AB76" s="7">
        <f>IF($A76="","",SUM($V76:$AA76))</f>
        <v/>
      </c>
      <c r="AC76" s="7">
        <f>IF($A76="","",IFERROR($N76+$AB76,0))</f>
        <v/>
      </c>
      <c r="AD76" s="2" t="n"/>
      <c r="AE76" s="8">
        <f>IF($A76="","",IF($AD76="Ja","Prüfen","Nein"))</f>
        <v/>
      </c>
    </row>
    <row r="77">
      <c r="A77" s="2" t="n"/>
      <c r="B77" s="3" t="n"/>
      <c r="C77" s="3" t="n"/>
      <c r="D77" s="3" t="n"/>
      <c r="E77" s="3" t="n"/>
      <c r="F77" s="2" t="n"/>
      <c r="G77" s="3" t="n"/>
      <c r="H77" s="4" t="n"/>
      <c r="I77" s="32" t="n"/>
      <c r="J77" s="6" t="n"/>
      <c r="K77" s="9">
        <f>IF($A77="","",$J77*$H77)</f>
        <v/>
      </c>
      <c r="L77" s="6" t="n"/>
      <c r="M77" s="6" t="n"/>
      <c r="N77" s="9">
        <f>IF($A77="","",SUM($K77:$M77))</f>
        <v/>
      </c>
      <c r="O77" s="9">
        <f>IF($A77="","",IFERROR($N77*VLOOKUP("AHV/IV/EO Arbeitnehmer",Parameter!$A$2:$B$20,2,FALSE),0))</f>
        <v/>
      </c>
      <c r="P77" s="9">
        <f>IF($A77="","",IFERROR(MIN($N77,VLOOKUP("ALV Jahresgrenze",Parameter!$A$2:$B$20,2,FALSE)/12)*VLOOKUP("ALV Arbeitnehmer",Parameter!$A$2:$B$20,2,FALSE),0))</f>
        <v/>
      </c>
      <c r="Q77" s="9">
        <f>IF($A77="","",IFERROR($N77*VLOOKUP("NBU Arbeitnehmer",Parameter!$A$2:$B$20,2,FALSE),0))</f>
        <v/>
      </c>
      <c r="R77" s="9">
        <f>IF($A77="","",IFERROR($N77*VLOOKUP("BVG Arbeitnehmer",Parameter!$A$2:$B$20,2,FALSE),0))</f>
        <v/>
      </c>
      <c r="S77" s="9">
        <f>IF($A77="","",IF($AD77="Ja",IFERROR($N77*VLOOKUP("Quellensteuer Standardsatz",Parameter!$A$2:$B$20,2,FALSE),0),0))</f>
        <v/>
      </c>
      <c r="T77" s="6" t="n"/>
      <c r="U77" s="9">
        <f>IF($A77="","",IFERROR($N77-SUM($O77:$T77),0))</f>
        <v/>
      </c>
      <c r="V77" s="9">
        <f>IF($A77="","",IFERROR($N77*VLOOKUP("AHV/IV/EO Arbeitgeber",Parameter!$A$2:$B$20,2,FALSE),0))</f>
        <v/>
      </c>
      <c r="W77" s="9">
        <f>IF($A77="","",IFERROR(MIN($N77,VLOOKUP("ALV Jahresgrenze",Parameter!$A$2:$B$20,2,FALSE)/12)*VLOOKUP("ALV Arbeitgeber",Parameter!$A$2:$B$20,2,FALSE),0))</f>
        <v/>
      </c>
      <c r="X77" s="9">
        <f>IF($A77="","",IFERROR($N77*VLOOKUP("FAK Arbeitgeber",Parameter!$A$2:$B$20,2,FALSE),0))</f>
        <v/>
      </c>
      <c r="Y77" s="9">
        <f>IF($A77="","",IFERROR($N77*VLOOKUP("BU Arbeitgeber",Parameter!$A$2:$B$20,2,FALSE),0))</f>
        <v/>
      </c>
      <c r="Z77" s="9">
        <f>IF($A77="","",IFERROR($N77*VLOOKUP("BVG Arbeitgeber",Parameter!$A$2:$B$20,2,FALSE),0))</f>
        <v/>
      </c>
      <c r="AA77" s="6" t="n"/>
      <c r="AB77" s="9">
        <f>IF($A77="","",SUM($V77:$AA77))</f>
        <v/>
      </c>
      <c r="AC77" s="9">
        <f>IF($A77="","",IFERROR($N77+$AB77,0))</f>
        <v/>
      </c>
      <c r="AD77" s="2" t="n"/>
      <c r="AE77" s="10">
        <f>IF($A77="","",IF($AD77="Ja","Prüfen","Nein"))</f>
        <v/>
      </c>
    </row>
    <row r="78">
      <c r="A78" s="2" t="n"/>
      <c r="B78" s="3" t="n"/>
      <c r="C78" s="3" t="n"/>
      <c r="D78" s="3" t="n"/>
      <c r="E78" s="3" t="n"/>
      <c r="F78" s="2" t="n"/>
      <c r="G78" s="3" t="n"/>
      <c r="H78" s="4" t="n"/>
      <c r="I78" s="32" t="n"/>
      <c r="J78" s="6" t="n"/>
      <c r="K78" s="7">
        <f>IF($A78="","",$J78*$H78)</f>
        <v/>
      </c>
      <c r="L78" s="6" t="n"/>
      <c r="M78" s="6" t="n"/>
      <c r="N78" s="7">
        <f>IF($A78="","",SUM($K78:$M78))</f>
        <v/>
      </c>
      <c r="O78" s="7">
        <f>IF($A78="","",IFERROR($N78*VLOOKUP("AHV/IV/EO Arbeitnehmer",Parameter!$A$2:$B$20,2,FALSE),0))</f>
        <v/>
      </c>
      <c r="P78" s="7">
        <f>IF($A78="","",IFERROR(MIN($N78,VLOOKUP("ALV Jahresgrenze",Parameter!$A$2:$B$20,2,FALSE)/12)*VLOOKUP("ALV Arbeitnehmer",Parameter!$A$2:$B$20,2,FALSE),0))</f>
        <v/>
      </c>
      <c r="Q78" s="7">
        <f>IF($A78="","",IFERROR($N78*VLOOKUP("NBU Arbeitnehmer",Parameter!$A$2:$B$20,2,FALSE),0))</f>
        <v/>
      </c>
      <c r="R78" s="7">
        <f>IF($A78="","",IFERROR($N78*VLOOKUP("BVG Arbeitnehmer",Parameter!$A$2:$B$20,2,FALSE),0))</f>
        <v/>
      </c>
      <c r="S78" s="7">
        <f>IF($A78="","",IF($AD78="Ja",IFERROR($N78*VLOOKUP("Quellensteuer Standardsatz",Parameter!$A$2:$B$20,2,FALSE),0),0))</f>
        <v/>
      </c>
      <c r="T78" s="6" t="n"/>
      <c r="U78" s="7">
        <f>IF($A78="","",IFERROR($N78-SUM($O78:$T78),0))</f>
        <v/>
      </c>
      <c r="V78" s="7">
        <f>IF($A78="","",IFERROR($N78*VLOOKUP("AHV/IV/EO Arbeitgeber",Parameter!$A$2:$B$20,2,FALSE),0))</f>
        <v/>
      </c>
      <c r="W78" s="7">
        <f>IF($A78="","",IFERROR(MIN($N78,VLOOKUP("ALV Jahresgrenze",Parameter!$A$2:$B$20,2,FALSE)/12)*VLOOKUP("ALV Arbeitgeber",Parameter!$A$2:$B$20,2,FALSE),0))</f>
        <v/>
      </c>
      <c r="X78" s="7">
        <f>IF($A78="","",IFERROR($N78*VLOOKUP("FAK Arbeitgeber",Parameter!$A$2:$B$20,2,FALSE),0))</f>
        <v/>
      </c>
      <c r="Y78" s="7">
        <f>IF($A78="","",IFERROR($N78*VLOOKUP("BU Arbeitgeber",Parameter!$A$2:$B$20,2,FALSE),0))</f>
        <v/>
      </c>
      <c r="Z78" s="7">
        <f>IF($A78="","",IFERROR($N78*VLOOKUP("BVG Arbeitgeber",Parameter!$A$2:$B$20,2,FALSE),0))</f>
        <v/>
      </c>
      <c r="AA78" s="6" t="n"/>
      <c r="AB78" s="7">
        <f>IF($A78="","",SUM($V78:$AA78))</f>
        <v/>
      </c>
      <c r="AC78" s="7">
        <f>IF($A78="","",IFERROR($N78+$AB78,0))</f>
        <v/>
      </c>
      <c r="AD78" s="2" t="n"/>
      <c r="AE78" s="8">
        <f>IF($A78="","",IF($AD78="Ja","Prüfen","Nein"))</f>
        <v/>
      </c>
    </row>
    <row r="79">
      <c r="A79" s="2" t="n"/>
      <c r="B79" s="3" t="n"/>
      <c r="C79" s="3" t="n"/>
      <c r="D79" s="3" t="n"/>
      <c r="E79" s="3" t="n"/>
      <c r="F79" s="2" t="n"/>
      <c r="G79" s="3" t="n"/>
      <c r="H79" s="4" t="n"/>
      <c r="I79" s="32" t="n"/>
      <c r="J79" s="6" t="n"/>
      <c r="K79" s="9">
        <f>IF($A79="","",$J79*$H79)</f>
        <v/>
      </c>
      <c r="L79" s="6" t="n"/>
      <c r="M79" s="6" t="n"/>
      <c r="N79" s="9">
        <f>IF($A79="","",SUM($K79:$M79))</f>
        <v/>
      </c>
      <c r="O79" s="9">
        <f>IF($A79="","",IFERROR($N79*VLOOKUP("AHV/IV/EO Arbeitnehmer",Parameter!$A$2:$B$20,2,FALSE),0))</f>
        <v/>
      </c>
      <c r="P79" s="9">
        <f>IF($A79="","",IFERROR(MIN($N79,VLOOKUP("ALV Jahresgrenze",Parameter!$A$2:$B$20,2,FALSE)/12)*VLOOKUP("ALV Arbeitnehmer",Parameter!$A$2:$B$20,2,FALSE),0))</f>
        <v/>
      </c>
      <c r="Q79" s="9">
        <f>IF($A79="","",IFERROR($N79*VLOOKUP("NBU Arbeitnehmer",Parameter!$A$2:$B$20,2,FALSE),0))</f>
        <v/>
      </c>
      <c r="R79" s="9">
        <f>IF($A79="","",IFERROR($N79*VLOOKUP("BVG Arbeitnehmer",Parameter!$A$2:$B$20,2,FALSE),0))</f>
        <v/>
      </c>
      <c r="S79" s="9">
        <f>IF($A79="","",IF($AD79="Ja",IFERROR($N79*VLOOKUP("Quellensteuer Standardsatz",Parameter!$A$2:$B$20,2,FALSE),0),0))</f>
        <v/>
      </c>
      <c r="T79" s="6" t="n"/>
      <c r="U79" s="9">
        <f>IF($A79="","",IFERROR($N79-SUM($O79:$T79),0))</f>
        <v/>
      </c>
      <c r="V79" s="9">
        <f>IF($A79="","",IFERROR($N79*VLOOKUP("AHV/IV/EO Arbeitgeber",Parameter!$A$2:$B$20,2,FALSE),0))</f>
        <v/>
      </c>
      <c r="W79" s="9">
        <f>IF($A79="","",IFERROR(MIN($N79,VLOOKUP("ALV Jahresgrenze",Parameter!$A$2:$B$20,2,FALSE)/12)*VLOOKUP("ALV Arbeitgeber",Parameter!$A$2:$B$20,2,FALSE),0))</f>
        <v/>
      </c>
      <c r="X79" s="9">
        <f>IF($A79="","",IFERROR($N79*VLOOKUP("FAK Arbeitgeber",Parameter!$A$2:$B$20,2,FALSE),0))</f>
        <v/>
      </c>
      <c r="Y79" s="9">
        <f>IF($A79="","",IFERROR($N79*VLOOKUP("BU Arbeitgeber",Parameter!$A$2:$B$20,2,FALSE),0))</f>
        <v/>
      </c>
      <c r="Z79" s="9">
        <f>IF($A79="","",IFERROR($N79*VLOOKUP("BVG Arbeitgeber",Parameter!$A$2:$B$20,2,FALSE),0))</f>
        <v/>
      </c>
      <c r="AA79" s="6" t="n"/>
      <c r="AB79" s="9">
        <f>IF($A79="","",SUM($V79:$AA79))</f>
        <v/>
      </c>
      <c r="AC79" s="9">
        <f>IF($A79="","",IFERROR($N79+$AB79,0))</f>
        <v/>
      </c>
      <c r="AD79" s="2" t="n"/>
      <c r="AE79" s="10">
        <f>IF($A79="","",IF($AD79="Ja","Prüfen","Nein"))</f>
        <v/>
      </c>
    </row>
    <row r="80">
      <c r="A80" s="2" t="n"/>
      <c r="B80" s="3" t="n"/>
      <c r="C80" s="3" t="n"/>
      <c r="D80" s="3" t="n"/>
      <c r="E80" s="3" t="n"/>
      <c r="F80" s="2" t="n"/>
      <c r="G80" s="3" t="n"/>
      <c r="H80" s="4" t="n"/>
      <c r="I80" s="32" t="n"/>
      <c r="J80" s="6" t="n"/>
      <c r="K80" s="7">
        <f>IF($A80="","",$J80*$H80)</f>
        <v/>
      </c>
      <c r="L80" s="6" t="n"/>
      <c r="M80" s="6" t="n"/>
      <c r="N80" s="7">
        <f>IF($A80="","",SUM($K80:$M80))</f>
        <v/>
      </c>
      <c r="O80" s="7">
        <f>IF($A80="","",IFERROR($N80*VLOOKUP("AHV/IV/EO Arbeitnehmer",Parameter!$A$2:$B$20,2,FALSE),0))</f>
        <v/>
      </c>
      <c r="P80" s="7">
        <f>IF($A80="","",IFERROR(MIN($N80,VLOOKUP("ALV Jahresgrenze",Parameter!$A$2:$B$20,2,FALSE)/12)*VLOOKUP("ALV Arbeitnehmer",Parameter!$A$2:$B$20,2,FALSE),0))</f>
        <v/>
      </c>
      <c r="Q80" s="7">
        <f>IF($A80="","",IFERROR($N80*VLOOKUP("NBU Arbeitnehmer",Parameter!$A$2:$B$20,2,FALSE),0))</f>
        <v/>
      </c>
      <c r="R80" s="7">
        <f>IF($A80="","",IFERROR($N80*VLOOKUP("BVG Arbeitnehmer",Parameter!$A$2:$B$20,2,FALSE),0))</f>
        <v/>
      </c>
      <c r="S80" s="7">
        <f>IF($A80="","",IF($AD80="Ja",IFERROR($N80*VLOOKUP("Quellensteuer Standardsatz",Parameter!$A$2:$B$20,2,FALSE),0),0))</f>
        <v/>
      </c>
      <c r="T80" s="6" t="n"/>
      <c r="U80" s="7">
        <f>IF($A80="","",IFERROR($N80-SUM($O80:$T80),0))</f>
        <v/>
      </c>
      <c r="V80" s="7">
        <f>IF($A80="","",IFERROR($N80*VLOOKUP("AHV/IV/EO Arbeitgeber",Parameter!$A$2:$B$20,2,FALSE),0))</f>
        <v/>
      </c>
      <c r="W80" s="7">
        <f>IF($A80="","",IFERROR(MIN($N80,VLOOKUP("ALV Jahresgrenze",Parameter!$A$2:$B$20,2,FALSE)/12)*VLOOKUP("ALV Arbeitgeber",Parameter!$A$2:$B$20,2,FALSE),0))</f>
        <v/>
      </c>
      <c r="X80" s="7">
        <f>IF($A80="","",IFERROR($N80*VLOOKUP("FAK Arbeitgeber",Parameter!$A$2:$B$20,2,FALSE),0))</f>
        <v/>
      </c>
      <c r="Y80" s="7">
        <f>IF($A80="","",IFERROR($N80*VLOOKUP("BU Arbeitgeber",Parameter!$A$2:$B$20,2,FALSE),0))</f>
        <v/>
      </c>
      <c r="Z80" s="7">
        <f>IF($A80="","",IFERROR($N80*VLOOKUP("BVG Arbeitgeber",Parameter!$A$2:$B$20,2,FALSE),0))</f>
        <v/>
      </c>
      <c r="AA80" s="6" t="n"/>
      <c r="AB80" s="7">
        <f>IF($A80="","",SUM($V80:$AA80))</f>
        <v/>
      </c>
      <c r="AC80" s="7">
        <f>IF($A80="","",IFERROR($N80+$AB80,0))</f>
        <v/>
      </c>
      <c r="AD80" s="2" t="n"/>
      <c r="AE80" s="8">
        <f>IF($A80="","",IF($AD80="Ja","Prüfen","Nein"))</f>
        <v/>
      </c>
    </row>
    <row r="81">
      <c r="A81" s="2" t="n"/>
      <c r="B81" s="3" t="n"/>
      <c r="C81" s="3" t="n"/>
      <c r="D81" s="3" t="n"/>
      <c r="E81" s="3" t="n"/>
      <c r="F81" s="2" t="n"/>
      <c r="G81" s="3" t="n"/>
      <c r="H81" s="4" t="n"/>
      <c r="I81" s="32" t="n"/>
      <c r="J81" s="6" t="n"/>
      <c r="K81" s="9">
        <f>IF($A81="","",$J81*$H81)</f>
        <v/>
      </c>
      <c r="L81" s="6" t="n"/>
      <c r="M81" s="6" t="n"/>
      <c r="N81" s="9">
        <f>IF($A81="","",SUM($K81:$M81))</f>
        <v/>
      </c>
      <c r="O81" s="9">
        <f>IF($A81="","",IFERROR($N81*VLOOKUP("AHV/IV/EO Arbeitnehmer",Parameter!$A$2:$B$20,2,FALSE),0))</f>
        <v/>
      </c>
      <c r="P81" s="9">
        <f>IF($A81="","",IFERROR(MIN($N81,VLOOKUP("ALV Jahresgrenze",Parameter!$A$2:$B$20,2,FALSE)/12)*VLOOKUP("ALV Arbeitnehmer",Parameter!$A$2:$B$20,2,FALSE),0))</f>
        <v/>
      </c>
      <c r="Q81" s="9">
        <f>IF($A81="","",IFERROR($N81*VLOOKUP("NBU Arbeitnehmer",Parameter!$A$2:$B$20,2,FALSE),0))</f>
        <v/>
      </c>
      <c r="R81" s="9">
        <f>IF($A81="","",IFERROR($N81*VLOOKUP("BVG Arbeitnehmer",Parameter!$A$2:$B$20,2,FALSE),0))</f>
        <v/>
      </c>
      <c r="S81" s="9">
        <f>IF($A81="","",IF($AD81="Ja",IFERROR($N81*VLOOKUP("Quellensteuer Standardsatz",Parameter!$A$2:$B$20,2,FALSE),0),0))</f>
        <v/>
      </c>
      <c r="T81" s="6" t="n"/>
      <c r="U81" s="9">
        <f>IF($A81="","",IFERROR($N81-SUM($O81:$T81),0))</f>
        <v/>
      </c>
      <c r="V81" s="9">
        <f>IF($A81="","",IFERROR($N81*VLOOKUP("AHV/IV/EO Arbeitgeber",Parameter!$A$2:$B$20,2,FALSE),0))</f>
        <v/>
      </c>
      <c r="W81" s="9">
        <f>IF($A81="","",IFERROR(MIN($N81,VLOOKUP("ALV Jahresgrenze",Parameter!$A$2:$B$20,2,FALSE)/12)*VLOOKUP("ALV Arbeitgeber",Parameter!$A$2:$B$20,2,FALSE),0))</f>
        <v/>
      </c>
      <c r="X81" s="9">
        <f>IF($A81="","",IFERROR($N81*VLOOKUP("FAK Arbeitgeber",Parameter!$A$2:$B$20,2,FALSE),0))</f>
        <v/>
      </c>
      <c r="Y81" s="9">
        <f>IF($A81="","",IFERROR($N81*VLOOKUP("BU Arbeitgeber",Parameter!$A$2:$B$20,2,FALSE),0))</f>
        <v/>
      </c>
      <c r="Z81" s="9">
        <f>IF($A81="","",IFERROR($N81*VLOOKUP("BVG Arbeitgeber",Parameter!$A$2:$B$20,2,FALSE),0))</f>
        <v/>
      </c>
      <c r="AA81" s="6" t="n"/>
      <c r="AB81" s="9">
        <f>IF($A81="","",SUM($V81:$AA81))</f>
        <v/>
      </c>
      <c r="AC81" s="9">
        <f>IF($A81="","",IFERROR($N81+$AB81,0))</f>
        <v/>
      </c>
      <c r="AD81" s="2" t="n"/>
      <c r="AE81" s="10">
        <f>IF($A81="","",IF($AD81="Ja","Prüfen","Nein"))</f>
        <v/>
      </c>
    </row>
    <row r="82">
      <c r="A82" s="2" t="n"/>
      <c r="B82" s="3" t="n"/>
      <c r="C82" s="3" t="n"/>
      <c r="D82" s="3" t="n"/>
      <c r="E82" s="3" t="n"/>
      <c r="F82" s="2" t="n"/>
      <c r="G82" s="3" t="n"/>
      <c r="H82" s="4" t="n"/>
      <c r="I82" s="32" t="n"/>
      <c r="J82" s="6" t="n"/>
      <c r="K82" s="7">
        <f>IF($A82="","",$J82*$H82)</f>
        <v/>
      </c>
      <c r="L82" s="6" t="n"/>
      <c r="M82" s="6" t="n"/>
      <c r="N82" s="7">
        <f>IF($A82="","",SUM($K82:$M82))</f>
        <v/>
      </c>
      <c r="O82" s="7">
        <f>IF($A82="","",IFERROR($N82*VLOOKUP("AHV/IV/EO Arbeitnehmer",Parameter!$A$2:$B$20,2,FALSE),0))</f>
        <v/>
      </c>
      <c r="P82" s="7">
        <f>IF($A82="","",IFERROR(MIN($N82,VLOOKUP("ALV Jahresgrenze",Parameter!$A$2:$B$20,2,FALSE)/12)*VLOOKUP("ALV Arbeitnehmer",Parameter!$A$2:$B$20,2,FALSE),0))</f>
        <v/>
      </c>
      <c r="Q82" s="7">
        <f>IF($A82="","",IFERROR($N82*VLOOKUP("NBU Arbeitnehmer",Parameter!$A$2:$B$20,2,FALSE),0))</f>
        <v/>
      </c>
      <c r="R82" s="7">
        <f>IF($A82="","",IFERROR($N82*VLOOKUP("BVG Arbeitnehmer",Parameter!$A$2:$B$20,2,FALSE),0))</f>
        <v/>
      </c>
      <c r="S82" s="7">
        <f>IF($A82="","",IF($AD82="Ja",IFERROR($N82*VLOOKUP("Quellensteuer Standardsatz",Parameter!$A$2:$B$20,2,FALSE),0),0))</f>
        <v/>
      </c>
      <c r="T82" s="6" t="n"/>
      <c r="U82" s="7">
        <f>IF($A82="","",IFERROR($N82-SUM($O82:$T82),0))</f>
        <v/>
      </c>
      <c r="V82" s="7">
        <f>IF($A82="","",IFERROR($N82*VLOOKUP("AHV/IV/EO Arbeitgeber",Parameter!$A$2:$B$20,2,FALSE),0))</f>
        <v/>
      </c>
      <c r="W82" s="7">
        <f>IF($A82="","",IFERROR(MIN($N82,VLOOKUP("ALV Jahresgrenze",Parameter!$A$2:$B$20,2,FALSE)/12)*VLOOKUP("ALV Arbeitgeber",Parameter!$A$2:$B$20,2,FALSE),0))</f>
        <v/>
      </c>
      <c r="X82" s="7">
        <f>IF($A82="","",IFERROR($N82*VLOOKUP("FAK Arbeitgeber",Parameter!$A$2:$B$20,2,FALSE),0))</f>
        <v/>
      </c>
      <c r="Y82" s="7">
        <f>IF($A82="","",IFERROR($N82*VLOOKUP("BU Arbeitgeber",Parameter!$A$2:$B$20,2,FALSE),0))</f>
        <v/>
      </c>
      <c r="Z82" s="7">
        <f>IF($A82="","",IFERROR($N82*VLOOKUP("BVG Arbeitgeber",Parameter!$A$2:$B$20,2,FALSE),0))</f>
        <v/>
      </c>
      <c r="AA82" s="6" t="n"/>
      <c r="AB82" s="7">
        <f>IF($A82="","",SUM($V82:$AA82))</f>
        <v/>
      </c>
      <c r="AC82" s="7">
        <f>IF($A82="","",IFERROR($N82+$AB82,0))</f>
        <v/>
      </c>
      <c r="AD82" s="2" t="n"/>
      <c r="AE82" s="8">
        <f>IF($A82="","",IF($AD82="Ja","Prüfen","Nein"))</f>
        <v/>
      </c>
    </row>
    <row r="83">
      <c r="A83" s="2" t="n"/>
      <c r="B83" s="3" t="n"/>
      <c r="C83" s="3" t="n"/>
      <c r="D83" s="3" t="n"/>
      <c r="E83" s="3" t="n"/>
      <c r="F83" s="2" t="n"/>
      <c r="G83" s="3" t="n"/>
      <c r="H83" s="4" t="n"/>
      <c r="I83" s="32" t="n"/>
      <c r="J83" s="6" t="n"/>
      <c r="K83" s="9">
        <f>IF($A83="","",$J83*$H83)</f>
        <v/>
      </c>
      <c r="L83" s="6" t="n"/>
      <c r="M83" s="6" t="n"/>
      <c r="N83" s="9">
        <f>IF($A83="","",SUM($K83:$M83))</f>
        <v/>
      </c>
      <c r="O83" s="9">
        <f>IF($A83="","",IFERROR($N83*VLOOKUP("AHV/IV/EO Arbeitnehmer",Parameter!$A$2:$B$20,2,FALSE),0))</f>
        <v/>
      </c>
      <c r="P83" s="9">
        <f>IF($A83="","",IFERROR(MIN($N83,VLOOKUP("ALV Jahresgrenze",Parameter!$A$2:$B$20,2,FALSE)/12)*VLOOKUP("ALV Arbeitnehmer",Parameter!$A$2:$B$20,2,FALSE),0))</f>
        <v/>
      </c>
      <c r="Q83" s="9">
        <f>IF($A83="","",IFERROR($N83*VLOOKUP("NBU Arbeitnehmer",Parameter!$A$2:$B$20,2,FALSE),0))</f>
        <v/>
      </c>
      <c r="R83" s="9">
        <f>IF($A83="","",IFERROR($N83*VLOOKUP("BVG Arbeitnehmer",Parameter!$A$2:$B$20,2,FALSE),0))</f>
        <v/>
      </c>
      <c r="S83" s="9">
        <f>IF($A83="","",IF($AD83="Ja",IFERROR($N83*VLOOKUP("Quellensteuer Standardsatz",Parameter!$A$2:$B$20,2,FALSE),0),0))</f>
        <v/>
      </c>
      <c r="T83" s="6" t="n"/>
      <c r="U83" s="9">
        <f>IF($A83="","",IFERROR($N83-SUM($O83:$T83),0))</f>
        <v/>
      </c>
      <c r="V83" s="9">
        <f>IF($A83="","",IFERROR($N83*VLOOKUP("AHV/IV/EO Arbeitgeber",Parameter!$A$2:$B$20,2,FALSE),0))</f>
        <v/>
      </c>
      <c r="W83" s="9">
        <f>IF($A83="","",IFERROR(MIN($N83,VLOOKUP("ALV Jahresgrenze",Parameter!$A$2:$B$20,2,FALSE)/12)*VLOOKUP("ALV Arbeitgeber",Parameter!$A$2:$B$20,2,FALSE),0))</f>
        <v/>
      </c>
      <c r="X83" s="9">
        <f>IF($A83="","",IFERROR($N83*VLOOKUP("FAK Arbeitgeber",Parameter!$A$2:$B$20,2,FALSE),0))</f>
        <v/>
      </c>
      <c r="Y83" s="9">
        <f>IF($A83="","",IFERROR($N83*VLOOKUP("BU Arbeitgeber",Parameter!$A$2:$B$20,2,FALSE),0))</f>
        <v/>
      </c>
      <c r="Z83" s="9">
        <f>IF($A83="","",IFERROR($N83*VLOOKUP("BVG Arbeitgeber",Parameter!$A$2:$B$20,2,FALSE),0))</f>
        <v/>
      </c>
      <c r="AA83" s="6" t="n"/>
      <c r="AB83" s="9">
        <f>IF($A83="","",SUM($V83:$AA83))</f>
        <v/>
      </c>
      <c r="AC83" s="9">
        <f>IF($A83="","",IFERROR($N83+$AB83,0))</f>
        <v/>
      </c>
      <c r="AD83" s="2" t="n"/>
      <c r="AE83" s="10">
        <f>IF($A83="","",IF($AD83="Ja","Prüfen","Nein"))</f>
        <v/>
      </c>
    </row>
    <row r="84">
      <c r="A84" s="2" t="n"/>
      <c r="B84" s="3" t="n"/>
      <c r="C84" s="3" t="n"/>
      <c r="D84" s="3" t="n"/>
      <c r="E84" s="3" t="n"/>
      <c r="F84" s="2" t="n"/>
      <c r="G84" s="3" t="n"/>
      <c r="H84" s="4" t="n"/>
      <c r="I84" s="32" t="n"/>
      <c r="J84" s="6" t="n"/>
      <c r="K84" s="7">
        <f>IF($A84="","",$J84*$H84)</f>
        <v/>
      </c>
      <c r="L84" s="6" t="n"/>
      <c r="M84" s="6" t="n"/>
      <c r="N84" s="7">
        <f>IF($A84="","",SUM($K84:$M84))</f>
        <v/>
      </c>
      <c r="O84" s="7">
        <f>IF($A84="","",IFERROR($N84*VLOOKUP("AHV/IV/EO Arbeitnehmer",Parameter!$A$2:$B$20,2,FALSE),0))</f>
        <v/>
      </c>
      <c r="P84" s="7">
        <f>IF($A84="","",IFERROR(MIN($N84,VLOOKUP("ALV Jahresgrenze",Parameter!$A$2:$B$20,2,FALSE)/12)*VLOOKUP("ALV Arbeitnehmer",Parameter!$A$2:$B$20,2,FALSE),0))</f>
        <v/>
      </c>
      <c r="Q84" s="7">
        <f>IF($A84="","",IFERROR($N84*VLOOKUP("NBU Arbeitnehmer",Parameter!$A$2:$B$20,2,FALSE),0))</f>
        <v/>
      </c>
      <c r="R84" s="7">
        <f>IF($A84="","",IFERROR($N84*VLOOKUP("BVG Arbeitnehmer",Parameter!$A$2:$B$20,2,FALSE),0))</f>
        <v/>
      </c>
      <c r="S84" s="7">
        <f>IF($A84="","",IF($AD84="Ja",IFERROR($N84*VLOOKUP("Quellensteuer Standardsatz",Parameter!$A$2:$B$20,2,FALSE),0),0))</f>
        <v/>
      </c>
      <c r="T84" s="6" t="n"/>
      <c r="U84" s="7">
        <f>IF($A84="","",IFERROR($N84-SUM($O84:$T84),0))</f>
        <v/>
      </c>
      <c r="V84" s="7">
        <f>IF($A84="","",IFERROR($N84*VLOOKUP("AHV/IV/EO Arbeitgeber",Parameter!$A$2:$B$20,2,FALSE),0))</f>
        <v/>
      </c>
      <c r="W84" s="7">
        <f>IF($A84="","",IFERROR(MIN($N84,VLOOKUP("ALV Jahresgrenze",Parameter!$A$2:$B$20,2,FALSE)/12)*VLOOKUP("ALV Arbeitgeber",Parameter!$A$2:$B$20,2,FALSE),0))</f>
        <v/>
      </c>
      <c r="X84" s="7">
        <f>IF($A84="","",IFERROR($N84*VLOOKUP("FAK Arbeitgeber",Parameter!$A$2:$B$20,2,FALSE),0))</f>
        <v/>
      </c>
      <c r="Y84" s="7">
        <f>IF($A84="","",IFERROR($N84*VLOOKUP("BU Arbeitgeber",Parameter!$A$2:$B$20,2,FALSE),0))</f>
        <v/>
      </c>
      <c r="Z84" s="7">
        <f>IF($A84="","",IFERROR($N84*VLOOKUP("BVG Arbeitgeber",Parameter!$A$2:$B$20,2,FALSE),0))</f>
        <v/>
      </c>
      <c r="AA84" s="6" t="n"/>
      <c r="AB84" s="7">
        <f>IF($A84="","",SUM($V84:$AA84))</f>
        <v/>
      </c>
      <c r="AC84" s="7">
        <f>IF($A84="","",IFERROR($N84+$AB84,0))</f>
        <v/>
      </c>
      <c r="AD84" s="2" t="n"/>
      <c r="AE84" s="8">
        <f>IF($A84="","",IF($AD84="Ja","Prüfen","Nein"))</f>
        <v/>
      </c>
    </row>
    <row r="85">
      <c r="A85" s="2" t="n"/>
      <c r="B85" s="3" t="n"/>
      <c r="C85" s="3" t="n"/>
      <c r="D85" s="3" t="n"/>
      <c r="E85" s="3" t="n"/>
      <c r="F85" s="2" t="n"/>
      <c r="G85" s="3" t="n"/>
      <c r="H85" s="4" t="n"/>
      <c r="I85" s="32" t="n"/>
      <c r="J85" s="6" t="n"/>
      <c r="K85" s="9">
        <f>IF($A85="","",$J85*$H85)</f>
        <v/>
      </c>
      <c r="L85" s="6" t="n"/>
      <c r="M85" s="6" t="n"/>
      <c r="N85" s="9">
        <f>IF($A85="","",SUM($K85:$M85))</f>
        <v/>
      </c>
      <c r="O85" s="9">
        <f>IF($A85="","",IFERROR($N85*VLOOKUP("AHV/IV/EO Arbeitnehmer",Parameter!$A$2:$B$20,2,FALSE),0))</f>
        <v/>
      </c>
      <c r="P85" s="9">
        <f>IF($A85="","",IFERROR(MIN($N85,VLOOKUP("ALV Jahresgrenze",Parameter!$A$2:$B$20,2,FALSE)/12)*VLOOKUP("ALV Arbeitnehmer",Parameter!$A$2:$B$20,2,FALSE),0))</f>
        <v/>
      </c>
      <c r="Q85" s="9">
        <f>IF($A85="","",IFERROR($N85*VLOOKUP("NBU Arbeitnehmer",Parameter!$A$2:$B$20,2,FALSE),0))</f>
        <v/>
      </c>
      <c r="R85" s="9">
        <f>IF($A85="","",IFERROR($N85*VLOOKUP("BVG Arbeitnehmer",Parameter!$A$2:$B$20,2,FALSE),0))</f>
        <v/>
      </c>
      <c r="S85" s="9">
        <f>IF($A85="","",IF($AD85="Ja",IFERROR($N85*VLOOKUP("Quellensteuer Standardsatz",Parameter!$A$2:$B$20,2,FALSE),0),0))</f>
        <v/>
      </c>
      <c r="T85" s="6" t="n"/>
      <c r="U85" s="9">
        <f>IF($A85="","",IFERROR($N85-SUM($O85:$T85),0))</f>
        <v/>
      </c>
      <c r="V85" s="9">
        <f>IF($A85="","",IFERROR($N85*VLOOKUP("AHV/IV/EO Arbeitgeber",Parameter!$A$2:$B$20,2,FALSE),0))</f>
        <v/>
      </c>
      <c r="W85" s="9">
        <f>IF($A85="","",IFERROR(MIN($N85,VLOOKUP("ALV Jahresgrenze",Parameter!$A$2:$B$20,2,FALSE)/12)*VLOOKUP("ALV Arbeitgeber",Parameter!$A$2:$B$20,2,FALSE),0))</f>
        <v/>
      </c>
      <c r="X85" s="9">
        <f>IF($A85="","",IFERROR($N85*VLOOKUP("FAK Arbeitgeber",Parameter!$A$2:$B$20,2,FALSE),0))</f>
        <v/>
      </c>
      <c r="Y85" s="9">
        <f>IF($A85="","",IFERROR($N85*VLOOKUP("BU Arbeitgeber",Parameter!$A$2:$B$20,2,FALSE),0))</f>
        <v/>
      </c>
      <c r="Z85" s="9">
        <f>IF($A85="","",IFERROR($N85*VLOOKUP("BVG Arbeitgeber",Parameter!$A$2:$B$20,2,FALSE),0))</f>
        <v/>
      </c>
      <c r="AA85" s="6" t="n"/>
      <c r="AB85" s="9">
        <f>IF($A85="","",SUM($V85:$AA85))</f>
        <v/>
      </c>
      <c r="AC85" s="9">
        <f>IF($A85="","",IFERROR($N85+$AB85,0))</f>
        <v/>
      </c>
      <c r="AD85" s="2" t="n"/>
      <c r="AE85" s="10">
        <f>IF($A85="","",IF($AD85="Ja","Prüfen","Nein"))</f>
        <v/>
      </c>
    </row>
    <row r="86">
      <c r="A86" s="2" t="n"/>
      <c r="B86" s="3" t="n"/>
      <c r="C86" s="3" t="n"/>
      <c r="D86" s="3" t="n"/>
      <c r="E86" s="3" t="n"/>
      <c r="F86" s="2" t="n"/>
      <c r="G86" s="3" t="n"/>
      <c r="H86" s="4" t="n"/>
      <c r="I86" s="32" t="n"/>
      <c r="J86" s="6" t="n"/>
      <c r="K86" s="7">
        <f>IF($A86="","",$J86*$H86)</f>
        <v/>
      </c>
      <c r="L86" s="6" t="n"/>
      <c r="M86" s="6" t="n"/>
      <c r="N86" s="7">
        <f>IF($A86="","",SUM($K86:$M86))</f>
        <v/>
      </c>
      <c r="O86" s="7">
        <f>IF($A86="","",IFERROR($N86*VLOOKUP("AHV/IV/EO Arbeitnehmer",Parameter!$A$2:$B$20,2,FALSE),0))</f>
        <v/>
      </c>
      <c r="P86" s="7">
        <f>IF($A86="","",IFERROR(MIN($N86,VLOOKUP("ALV Jahresgrenze",Parameter!$A$2:$B$20,2,FALSE)/12)*VLOOKUP("ALV Arbeitnehmer",Parameter!$A$2:$B$20,2,FALSE),0))</f>
        <v/>
      </c>
      <c r="Q86" s="7">
        <f>IF($A86="","",IFERROR($N86*VLOOKUP("NBU Arbeitnehmer",Parameter!$A$2:$B$20,2,FALSE),0))</f>
        <v/>
      </c>
      <c r="R86" s="7">
        <f>IF($A86="","",IFERROR($N86*VLOOKUP("BVG Arbeitnehmer",Parameter!$A$2:$B$20,2,FALSE),0))</f>
        <v/>
      </c>
      <c r="S86" s="7">
        <f>IF($A86="","",IF($AD86="Ja",IFERROR($N86*VLOOKUP("Quellensteuer Standardsatz",Parameter!$A$2:$B$20,2,FALSE),0),0))</f>
        <v/>
      </c>
      <c r="T86" s="6" t="n"/>
      <c r="U86" s="7">
        <f>IF($A86="","",IFERROR($N86-SUM($O86:$T86),0))</f>
        <v/>
      </c>
      <c r="V86" s="7">
        <f>IF($A86="","",IFERROR($N86*VLOOKUP("AHV/IV/EO Arbeitgeber",Parameter!$A$2:$B$20,2,FALSE),0))</f>
        <v/>
      </c>
      <c r="W86" s="7">
        <f>IF($A86="","",IFERROR(MIN($N86,VLOOKUP("ALV Jahresgrenze",Parameter!$A$2:$B$20,2,FALSE)/12)*VLOOKUP("ALV Arbeitgeber",Parameter!$A$2:$B$20,2,FALSE),0))</f>
        <v/>
      </c>
      <c r="X86" s="7">
        <f>IF($A86="","",IFERROR($N86*VLOOKUP("FAK Arbeitgeber",Parameter!$A$2:$B$20,2,FALSE),0))</f>
        <v/>
      </c>
      <c r="Y86" s="7">
        <f>IF($A86="","",IFERROR($N86*VLOOKUP("BU Arbeitgeber",Parameter!$A$2:$B$20,2,FALSE),0))</f>
        <v/>
      </c>
      <c r="Z86" s="7">
        <f>IF($A86="","",IFERROR($N86*VLOOKUP("BVG Arbeitgeber",Parameter!$A$2:$B$20,2,FALSE),0))</f>
        <v/>
      </c>
      <c r="AA86" s="6" t="n"/>
      <c r="AB86" s="7">
        <f>IF($A86="","",SUM($V86:$AA86))</f>
        <v/>
      </c>
      <c r="AC86" s="7">
        <f>IF($A86="","",IFERROR($N86+$AB86,0))</f>
        <v/>
      </c>
      <c r="AD86" s="2" t="n"/>
      <c r="AE86" s="8">
        <f>IF($A86="","",IF($AD86="Ja","Prüfen","Nein"))</f>
        <v/>
      </c>
    </row>
    <row r="87">
      <c r="A87" s="2" t="n"/>
      <c r="B87" s="3" t="n"/>
      <c r="C87" s="3" t="n"/>
      <c r="D87" s="3" t="n"/>
      <c r="E87" s="3" t="n"/>
      <c r="F87" s="2" t="n"/>
      <c r="G87" s="3" t="n"/>
      <c r="H87" s="4" t="n"/>
      <c r="I87" s="32" t="n"/>
      <c r="J87" s="6" t="n"/>
      <c r="K87" s="9">
        <f>IF($A87="","",$J87*$H87)</f>
        <v/>
      </c>
      <c r="L87" s="6" t="n"/>
      <c r="M87" s="6" t="n"/>
      <c r="N87" s="9">
        <f>IF($A87="","",SUM($K87:$M87))</f>
        <v/>
      </c>
      <c r="O87" s="9">
        <f>IF($A87="","",IFERROR($N87*VLOOKUP("AHV/IV/EO Arbeitnehmer",Parameter!$A$2:$B$20,2,FALSE),0))</f>
        <v/>
      </c>
      <c r="P87" s="9">
        <f>IF($A87="","",IFERROR(MIN($N87,VLOOKUP("ALV Jahresgrenze",Parameter!$A$2:$B$20,2,FALSE)/12)*VLOOKUP("ALV Arbeitnehmer",Parameter!$A$2:$B$20,2,FALSE),0))</f>
        <v/>
      </c>
      <c r="Q87" s="9">
        <f>IF($A87="","",IFERROR($N87*VLOOKUP("NBU Arbeitnehmer",Parameter!$A$2:$B$20,2,FALSE),0))</f>
        <v/>
      </c>
      <c r="R87" s="9">
        <f>IF($A87="","",IFERROR($N87*VLOOKUP("BVG Arbeitnehmer",Parameter!$A$2:$B$20,2,FALSE),0))</f>
        <v/>
      </c>
      <c r="S87" s="9">
        <f>IF($A87="","",IF($AD87="Ja",IFERROR($N87*VLOOKUP("Quellensteuer Standardsatz",Parameter!$A$2:$B$20,2,FALSE),0),0))</f>
        <v/>
      </c>
      <c r="T87" s="6" t="n"/>
      <c r="U87" s="9">
        <f>IF($A87="","",IFERROR($N87-SUM($O87:$T87),0))</f>
        <v/>
      </c>
      <c r="V87" s="9">
        <f>IF($A87="","",IFERROR($N87*VLOOKUP("AHV/IV/EO Arbeitgeber",Parameter!$A$2:$B$20,2,FALSE),0))</f>
        <v/>
      </c>
      <c r="W87" s="9">
        <f>IF($A87="","",IFERROR(MIN($N87,VLOOKUP("ALV Jahresgrenze",Parameter!$A$2:$B$20,2,FALSE)/12)*VLOOKUP("ALV Arbeitgeber",Parameter!$A$2:$B$20,2,FALSE),0))</f>
        <v/>
      </c>
      <c r="X87" s="9">
        <f>IF($A87="","",IFERROR($N87*VLOOKUP("FAK Arbeitgeber",Parameter!$A$2:$B$20,2,FALSE),0))</f>
        <v/>
      </c>
      <c r="Y87" s="9">
        <f>IF($A87="","",IFERROR($N87*VLOOKUP("BU Arbeitgeber",Parameter!$A$2:$B$20,2,FALSE),0))</f>
        <v/>
      </c>
      <c r="Z87" s="9">
        <f>IF($A87="","",IFERROR($N87*VLOOKUP("BVG Arbeitgeber",Parameter!$A$2:$B$20,2,FALSE),0))</f>
        <v/>
      </c>
      <c r="AA87" s="6" t="n"/>
      <c r="AB87" s="9">
        <f>IF($A87="","",SUM($V87:$AA87))</f>
        <v/>
      </c>
      <c r="AC87" s="9">
        <f>IF($A87="","",IFERROR($N87+$AB87,0))</f>
        <v/>
      </c>
      <c r="AD87" s="2" t="n"/>
      <c r="AE87" s="10">
        <f>IF($A87="","",IF($AD87="Ja","Prüfen","Nein"))</f>
        <v/>
      </c>
    </row>
    <row r="88">
      <c r="A88" s="2" t="n"/>
      <c r="B88" s="3" t="n"/>
      <c r="C88" s="3" t="n"/>
      <c r="D88" s="3" t="n"/>
      <c r="E88" s="3" t="n"/>
      <c r="F88" s="2" t="n"/>
      <c r="G88" s="3" t="n"/>
      <c r="H88" s="4" t="n"/>
      <c r="I88" s="32" t="n"/>
      <c r="J88" s="6" t="n"/>
      <c r="K88" s="7">
        <f>IF($A88="","",$J88*$H88)</f>
        <v/>
      </c>
      <c r="L88" s="6" t="n"/>
      <c r="M88" s="6" t="n"/>
      <c r="N88" s="7">
        <f>IF($A88="","",SUM($K88:$M88))</f>
        <v/>
      </c>
      <c r="O88" s="7">
        <f>IF($A88="","",IFERROR($N88*VLOOKUP("AHV/IV/EO Arbeitnehmer",Parameter!$A$2:$B$20,2,FALSE),0))</f>
        <v/>
      </c>
      <c r="P88" s="7">
        <f>IF($A88="","",IFERROR(MIN($N88,VLOOKUP("ALV Jahresgrenze",Parameter!$A$2:$B$20,2,FALSE)/12)*VLOOKUP("ALV Arbeitnehmer",Parameter!$A$2:$B$20,2,FALSE),0))</f>
        <v/>
      </c>
      <c r="Q88" s="7">
        <f>IF($A88="","",IFERROR($N88*VLOOKUP("NBU Arbeitnehmer",Parameter!$A$2:$B$20,2,FALSE),0))</f>
        <v/>
      </c>
      <c r="R88" s="7">
        <f>IF($A88="","",IFERROR($N88*VLOOKUP("BVG Arbeitnehmer",Parameter!$A$2:$B$20,2,FALSE),0))</f>
        <v/>
      </c>
      <c r="S88" s="7">
        <f>IF($A88="","",IF($AD88="Ja",IFERROR($N88*VLOOKUP("Quellensteuer Standardsatz",Parameter!$A$2:$B$20,2,FALSE),0),0))</f>
        <v/>
      </c>
      <c r="T88" s="6" t="n"/>
      <c r="U88" s="7">
        <f>IF($A88="","",IFERROR($N88-SUM($O88:$T88),0))</f>
        <v/>
      </c>
      <c r="V88" s="7">
        <f>IF($A88="","",IFERROR($N88*VLOOKUP("AHV/IV/EO Arbeitgeber",Parameter!$A$2:$B$20,2,FALSE),0))</f>
        <v/>
      </c>
      <c r="W88" s="7">
        <f>IF($A88="","",IFERROR(MIN($N88,VLOOKUP("ALV Jahresgrenze",Parameter!$A$2:$B$20,2,FALSE)/12)*VLOOKUP("ALV Arbeitgeber",Parameter!$A$2:$B$20,2,FALSE),0))</f>
        <v/>
      </c>
      <c r="X88" s="7">
        <f>IF($A88="","",IFERROR($N88*VLOOKUP("FAK Arbeitgeber",Parameter!$A$2:$B$20,2,FALSE),0))</f>
        <v/>
      </c>
      <c r="Y88" s="7">
        <f>IF($A88="","",IFERROR($N88*VLOOKUP("BU Arbeitgeber",Parameter!$A$2:$B$20,2,FALSE),0))</f>
        <v/>
      </c>
      <c r="Z88" s="7">
        <f>IF($A88="","",IFERROR($N88*VLOOKUP("BVG Arbeitgeber",Parameter!$A$2:$B$20,2,FALSE),0))</f>
        <v/>
      </c>
      <c r="AA88" s="6" t="n"/>
      <c r="AB88" s="7">
        <f>IF($A88="","",SUM($V88:$AA88))</f>
        <v/>
      </c>
      <c r="AC88" s="7">
        <f>IF($A88="","",IFERROR($N88+$AB88,0))</f>
        <v/>
      </c>
      <c r="AD88" s="2" t="n"/>
      <c r="AE88" s="8">
        <f>IF($A88="","",IF($AD88="Ja","Prüfen","Nein"))</f>
        <v/>
      </c>
    </row>
    <row r="89">
      <c r="A89" s="2" t="n"/>
      <c r="B89" s="3" t="n"/>
      <c r="C89" s="3" t="n"/>
      <c r="D89" s="3" t="n"/>
      <c r="E89" s="3" t="n"/>
      <c r="F89" s="2" t="n"/>
      <c r="G89" s="3" t="n"/>
      <c r="H89" s="4" t="n"/>
      <c r="I89" s="32" t="n"/>
      <c r="J89" s="6" t="n"/>
      <c r="K89" s="9">
        <f>IF($A89="","",$J89*$H89)</f>
        <v/>
      </c>
      <c r="L89" s="6" t="n"/>
      <c r="M89" s="6" t="n"/>
      <c r="N89" s="9">
        <f>IF($A89="","",SUM($K89:$M89))</f>
        <v/>
      </c>
      <c r="O89" s="9">
        <f>IF($A89="","",IFERROR($N89*VLOOKUP("AHV/IV/EO Arbeitnehmer",Parameter!$A$2:$B$20,2,FALSE),0))</f>
        <v/>
      </c>
      <c r="P89" s="9">
        <f>IF($A89="","",IFERROR(MIN($N89,VLOOKUP("ALV Jahresgrenze",Parameter!$A$2:$B$20,2,FALSE)/12)*VLOOKUP("ALV Arbeitnehmer",Parameter!$A$2:$B$20,2,FALSE),0))</f>
        <v/>
      </c>
      <c r="Q89" s="9">
        <f>IF($A89="","",IFERROR($N89*VLOOKUP("NBU Arbeitnehmer",Parameter!$A$2:$B$20,2,FALSE),0))</f>
        <v/>
      </c>
      <c r="R89" s="9">
        <f>IF($A89="","",IFERROR($N89*VLOOKUP("BVG Arbeitnehmer",Parameter!$A$2:$B$20,2,FALSE),0))</f>
        <v/>
      </c>
      <c r="S89" s="9">
        <f>IF($A89="","",IF($AD89="Ja",IFERROR($N89*VLOOKUP("Quellensteuer Standardsatz",Parameter!$A$2:$B$20,2,FALSE),0),0))</f>
        <v/>
      </c>
      <c r="T89" s="6" t="n"/>
      <c r="U89" s="9">
        <f>IF($A89="","",IFERROR($N89-SUM($O89:$T89),0))</f>
        <v/>
      </c>
      <c r="V89" s="9">
        <f>IF($A89="","",IFERROR($N89*VLOOKUP("AHV/IV/EO Arbeitgeber",Parameter!$A$2:$B$20,2,FALSE),0))</f>
        <v/>
      </c>
      <c r="W89" s="9">
        <f>IF($A89="","",IFERROR(MIN($N89,VLOOKUP("ALV Jahresgrenze",Parameter!$A$2:$B$20,2,FALSE)/12)*VLOOKUP("ALV Arbeitgeber",Parameter!$A$2:$B$20,2,FALSE),0))</f>
        <v/>
      </c>
      <c r="X89" s="9">
        <f>IF($A89="","",IFERROR($N89*VLOOKUP("FAK Arbeitgeber",Parameter!$A$2:$B$20,2,FALSE),0))</f>
        <v/>
      </c>
      <c r="Y89" s="9">
        <f>IF($A89="","",IFERROR($N89*VLOOKUP("BU Arbeitgeber",Parameter!$A$2:$B$20,2,FALSE),0))</f>
        <v/>
      </c>
      <c r="Z89" s="9">
        <f>IF($A89="","",IFERROR($N89*VLOOKUP("BVG Arbeitgeber",Parameter!$A$2:$B$20,2,FALSE),0))</f>
        <v/>
      </c>
      <c r="AA89" s="6" t="n"/>
      <c r="AB89" s="9">
        <f>IF($A89="","",SUM($V89:$AA89))</f>
        <v/>
      </c>
      <c r="AC89" s="9">
        <f>IF($A89="","",IFERROR($N89+$AB89,0))</f>
        <v/>
      </c>
      <c r="AD89" s="2" t="n"/>
      <c r="AE89" s="10">
        <f>IF($A89="","",IF($AD89="Ja","Prüfen","Nein"))</f>
        <v/>
      </c>
    </row>
    <row r="90">
      <c r="A90" s="2" t="n"/>
      <c r="B90" s="3" t="n"/>
      <c r="C90" s="3" t="n"/>
      <c r="D90" s="3" t="n"/>
      <c r="E90" s="3" t="n"/>
      <c r="F90" s="2" t="n"/>
      <c r="G90" s="3" t="n"/>
      <c r="H90" s="4" t="n"/>
      <c r="I90" s="32" t="n"/>
      <c r="J90" s="6" t="n"/>
      <c r="K90" s="7">
        <f>IF($A90="","",$J90*$H90)</f>
        <v/>
      </c>
      <c r="L90" s="6" t="n"/>
      <c r="M90" s="6" t="n"/>
      <c r="N90" s="7">
        <f>IF($A90="","",SUM($K90:$M90))</f>
        <v/>
      </c>
      <c r="O90" s="7">
        <f>IF($A90="","",IFERROR($N90*VLOOKUP("AHV/IV/EO Arbeitnehmer",Parameter!$A$2:$B$20,2,FALSE),0))</f>
        <v/>
      </c>
      <c r="P90" s="7">
        <f>IF($A90="","",IFERROR(MIN($N90,VLOOKUP("ALV Jahresgrenze",Parameter!$A$2:$B$20,2,FALSE)/12)*VLOOKUP("ALV Arbeitnehmer",Parameter!$A$2:$B$20,2,FALSE),0))</f>
        <v/>
      </c>
      <c r="Q90" s="7">
        <f>IF($A90="","",IFERROR($N90*VLOOKUP("NBU Arbeitnehmer",Parameter!$A$2:$B$20,2,FALSE),0))</f>
        <v/>
      </c>
      <c r="R90" s="7">
        <f>IF($A90="","",IFERROR($N90*VLOOKUP("BVG Arbeitnehmer",Parameter!$A$2:$B$20,2,FALSE),0))</f>
        <v/>
      </c>
      <c r="S90" s="7">
        <f>IF($A90="","",IF($AD90="Ja",IFERROR($N90*VLOOKUP("Quellensteuer Standardsatz",Parameter!$A$2:$B$20,2,FALSE),0),0))</f>
        <v/>
      </c>
      <c r="T90" s="6" t="n"/>
      <c r="U90" s="7">
        <f>IF($A90="","",IFERROR($N90-SUM($O90:$T90),0))</f>
        <v/>
      </c>
      <c r="V90" s="7">
        <f>IF($A90="","",IFERROR($N90*VLOOKUP("AHV/IV/EO Arbeitgeber",Parameter!$A$2:$B$20,2,FALSE),0))</f>
        <v/>
      </c>
      <c r="W90" s="7">
        <f>IF($A90="","",IFERROR(MIN($N90,VLOOKUP("ALV Jahresgrenze",Parameter!$A$2:$B$20,2,FALSE)/12)*VLOOKUP("ALV Arbeitgeber",Parameter!$A$2:$B$20,2,FALSE),0))</f>
        <v/>
      </c>
      <c r="X90" s="7">
        <f>IF($A90="","",IFERROR($N90*VLOOKUP("FAK Arbeitgeber",Parameter!$A$2:$B$20,2,FALSE),0))</f>
        <v/>
      </c>
      <c r="Y90" s="7">
        <f>IF($A90="","",IFERROR($N90*VLOOKUP("BU Arbeitgeber",Parameter!$A$2:$B$20,2,FALSE),0))</f>
        <v/>
      </c>
      <c r="Z90" s="7">
        <f>IF($A90="","",IFERROR($N90*VLOOKUP("BVG Arbeitgeber",Parameter!$A$2:$B$20,2,FALSE),0))</f>
        <v/>
      </c>
      <c r="AA90" s="6" t="n"/>
      <c r="AB90" s="7">
        <f>IF($A90="","",SUM($V90:$AA90))</f>
        <v/>
      </c>
      <c r="AC90" s="7">
        <f>IF($A90="","",IFERROR($N90+$AB90,0))</f>
        <v/>
      </c>
      <c r="AD90" s="2" t="n"/>
      <c r="AE90" s="8">
        <f>IF($A90="","",IF($AD90="Ja","Prüfen","Nein"))</f>
        <v/>
      </c>
    </row>
    <row r="91">
      <c r="A91" s="2" t="n"/>
      <c r="B91" s="3" t="n"/>
      <c r="C91" s="3" t="n"/>
      <c r="D91" s="3" t="n"/>
      <c r="E91" s="3" t="n"/>
      <c r="F91" s="2" t="n"/>
      <c r="G91" s="3" t="n"/>
      <c r="H91" s="4" t="n"/>
      <c r="I91" s="32" t="n"/>
      <c r="J91" s="6" t="n"/>
      <c r="K91" s="9">
        <f>IF($A91="","",$J91*$H91)</f>
        <v/>
      </c>
      <c r="L91" s="6" t="n"/>
      <c r="M91" s="6" t="n"/>
      <c r="N91" s="9">
        <f>IF($A91="","",SUM($K91:$M91))</f>
        <v/>
      </c>
      <c r="O91" s="9">
        <f>IF($A91="","",IFERROR($N91*VLOOKUP("AHV/IV/EO Arbeitnehmer",Parameter!$A$2:$B$20,2,FALSE),0))</f>
        <v/>
      </c>
      <c r="P91" s="9">
        <f>IF($A91="","",IFERROR(MIN($N91,VLOOKUP("ALV Jahresgrenze",Parameter!$A$2:$B$20,2,FALSE)/12)*VLOOKUP("ALV Arbeitnehmer",Parameter!$A$2:$B$20,2,FALSE),0))</f>
        <v/>
      </c>
      <c r="Q91" s="9">
        <f>IF($A91="","",IFERROR($N91*VLOOKUP("NBU Arbeitnehmer",Parameter!$A$2:$B$20,2,FALSE),0))</f>
        <v/>
      </c>
      <c r="R91" s="9">
        <f>IF($A91="","",IFERROR($N91*VLOOKUP("BVG Arbeitnehmer",Parameter!$A$2:$B$20,2,FALSE),0))</f>
        <v/>
      </c>
      <c r="S91" s="9">
        <f>IF($A91="","",IF($AD91="Ja",IFERROR($N91*VLOOKUP("Quellensteuer Standardsatz",Parameter!$A$2:$B$20,2,FALSE),0),0))</f>
        <v/>
      </c>
      <c r="T91" s="6" t="n"/>
      <c r="U91" s="9">
        <f>IF($A91="","",IFERROR($N91-SUM($O91:$T91),0))</f>
        <v/>
      </c>
      <c r="V91" s="9">
        <f>IF($A91="","",IFERROR($N91*VLOOKUP("AHV/IV/EO Arbeitgeber",Parameter!$A$2:$B$20,2,FALSE),0))</f>
        <v/>
      </c>
      <c r="W91" s="9">
        <f>IF($A91="","",IFERROR(MIN($N91,VLOOKUP("ALV Jahresgrenze",Parameter!$A$2:$B$20,2,FALSE)/12)*VLOOKUP("ALV Arbeitgeber",Parameter!$A$2:$B$20,2,FALSE),0))</f>
        <v/>
      </c>
      <c r="X91" s="9">
        <f>IF($A91="","",IFERROR($N91*VLOOKUP("FAK Arbeitgeber",Parameter!$A$2:$B$20,2,FALSE),0))</f>
        <v/>
      </c>
      <c r="Y91" s="9">
        <f>IF($A91="","",IFERROR($N91*VLOOKUP("BU Arbeitgeber",Parameter!$A$2:$B$20,2,FALSE),0))</f>
        <v/>
      </c>
      <c r="Z91" s="9">
        <f>IF($A91="","",IFERROR($N91*VLOOKUP("BVG Arbeitgeber",Parameter!$A$2:$B$20,2,FALSE),0))</f>
        <v/>
      </c>
      <c r="AA91" s="6" t="n"/>
      <c r="AB91" s="9">
        <f>IF($A91="","",SUM($V91:$AA91))</f>
        <v/>
      </c>
      <c r="AC91" s="9">
        <f>IF($A91="","",IFERROR($N91+$AB91,0))</f>
        <v/>
      </c>
      <c r="AD91" s="2" t="n"/>
      <c r="AE91" s="10">
        <f>IF($A91="","",IF($AD91="Ja","Prüfen","Nein"))</f>
        <v/>
      </c>
    </row>
    <row r="92">
      <c r="A92" s="2" t="n"/>
      <c r="B92" s="3" t="n"/>
      <c r="C92" s="3" t="n"/>
      <c r="D92" s="3" t="n"/>
      <c r="E92" s="3" t="n"/>
      <c r="F92" s="2" t="n"/>
      <c r="G92" s="3" t="n"/>
      <c r="H92" s="4" t="n"/>
      <c r="I92" s="32" t="n"/>
      <c r="J92" s="6" t="n"/>
      <c r="K92" s="7">
        <f>IF($A92="","",$J92*$H92)</f>
        <v/>
      </c>
      <c r="L92" s="6" t="n"/>
      <c r="M92" s="6" t="n"/>
      <c r="N92" s="7">
        <f>IF($A92="","",SUM($K92:$M92))</f>
        <v/>
      </c>
      <c r="O92" s="7">
        <f>IF($A92="","",IFERROR($N92*VLOOKUP("AHV/IV/EO Arbeitnehmer",Parameter!$A$2:$B$20,2,FALSE),0))</f>
        <v/>
      </c>
      <c r="P92" s="7">
        <f>IF($A92="","",IFERROR(MIN($N92,VLOOKUP("ALV Jahresgrenze",Parameter!$A$2:$B$20,2,FALSE)/12)*VLOOKUP("ALV Arbeitnehmer",Parameter!$A$2:$B$20,2,FALSE),0))</f>
        <v/>
      </c>
      <c r="Q92" s="7">
        <f>IF($A92="","",IFERROR($N92*VLOOKUP("NBU Arbeitnehmer",Parameter!$A$2:$B$20,2,FALSE),0))</f>
        <v/>
      </c>
      <c r="R92" s="7">
        <f>IF($A92="","",IFERROR($N92*VLOOKUP("BVG Arbeitnehmer",Parameter!$A$2:$B$20,2,FALSE),0))</f>
        <v/>
      </c>
      <c r="S92" s="7">
        <f>IF($A92="","",IF($AD92="Ja",IFERROR($N92*VLOOKUP("Quellensteuer Standardsatz",Parameter!$A$2:$B$20,2,FALSE),0),0))</f>
        <v/>
      </c>
      <c r="T92" s="6" t="n"/>
      <c r="U92" s="7">
        <f>IF($A92="","",IFERROR($N92-SUM($O92:$T92),0))</f>
        <v/>
      </c>
      <c r="V92" s="7">
        <f>IF($A92="","",IFERROR($N92*VLOOKUP("AHV/IV/EO Arbeitgeber",Parameter!$A$2:$B$20,2,FALSE),0))</f>
        <v/>
      </c>
      <c r="W92" s="7">
        <f>IF($A92="","",IFERROR(MIN($N92,VLOOKUP("ALV Jahresgrenze",Parameter!$A$2:$B$20,2,FALSE)/12)*VLOOKUP("ALV Arbeitgeber",Parameter!$A$2:$B$20,2,FALSE),0))</f>
        <v/>
      </c>
      <c r="X92" s="7">
        <f>IF($A92="","",IFERROR($N92*VLOOKUP("FAK Arbeitgeber",Parameter!$A$2:$B$20,2,FALSE),0))</f>
        <v/>
      </c>
      <c r="Y92" s="7">
        <f>IF($A92="","",IFERROR($N92*VLOOKUP("BU Arbeitgeber",Parameter!$A$2:$B$20,2,FALSE),0))</f>
        <v/>
      </c>
      <c r="Z92" s="7">
        <f>IF($A92="","",IFERROR($N92*VLOOKUP("BVG Arbeitgeber",Parameter!$A$2:$B$20,2,FALSE),0))</f>
        <v/>
      </c>
      <c r="AA92" s="6" t="n"/>
      <c r="AB92" s="7">
        <f>IF($A92="","",SUM($V92:$AA92))</f>
        <v/>
      </c>
      <c r="AC92" s="7">
        <f>IF($A92="","",IFERROR($N92+$AB92,0))</f>
        <v/>
      </c>
      <c r="AD92" s="2" t="n"/>
      <c r="AE92" s="8">
        <f>IF($A92="","",IF($AD92="Ja","Prüfen","Nein"))</f>
        <v/>
      </c>
    </row>
    <row r="93">
      <c r="A93" s="2" t="n"/>
      <c r="B93" s="3" t="n"/>
      <c r="C93" s="3" t="n"/>
      <c r="D93" s="3" t="n"/>
      <c r="E93" s="3" t="n"/>
      <c r="F93" s="2" t="n"/>
      <c r="G93" s="3" t="n"/>
      <c r="H93" s="4" t="n"/>
      <c r="I93" s="32" t="n"/>
      <c r="J93" s="6" t="n"/>
      <c r="K93" s="9">
        <f>IF($A93="","",$J93*$H93)</f>
        <v/>
      </c>
      <c r="L93" s="6" t="n"/>
      <c r="M93" s="6" t="n"/>
      <c r="N93" s="9">
        <f>IF($A93="","",SUM($K93:$M93))</f>
        <v/>
      </c>
      <c r="O93" s="9">
        <f>IF($A93="","",IFERROR($N93*VLOOKUP("AHV/IV/EO Arbeitnehmer",Parameter!$A$2:$B$20,2,FALSE),0))</f>
        <v/>
      </c>
      <c r="P93" s="9">
        <f>IF($A93="","",IFERROR(MIN($N93,VLOOKUP("ALV Jahresgrenze",Parameter!$A$2:$B$20,2,FALSE)/12)*VLOOKUP("ALV Arbeitnehmer",Parameter!$A$2:$B$20,2,FALSE),0))</f>
        <v/>
      </c>
      <c r="Q93" s="9">
        <f>IF($A93="","",IFERROR($N93*VLOOKUP("NBU Arbeitnehmer",Parameter!$A$2:$B$20,2,FALSE),0))</f>
        <v/>
      </c>
      <c r="R93" s="9">
        <f>IF($A93="","",IFERROR($N93*VLOOKUP("BVG Arbeitnehmer",Parameter!$A$2:$B$20,2,FALSE),0))</f>
        <v/>
      </c>
      <c r="S93" s="9">
        <f>IF($A93="","",IF($AD93="Ja",IFERROR($N93*VLOOKUP("Quellensteuer Standardsatz",Parameter!$A$2:$B$20,2,FALSE),0),0))</f>
        <v/>
      </c>
      <c r="T93" s="6" t="n"/>
      <c r="U93" s="9">
        <f>IF($A93="","",IFERROR($N93-SUM($O93:$T93),0))</f>
        <v/>
      </c>
      <c r="V93" s="9">
        <f>IF($A93="","",IFERROR($N93*VLOOKUP("AHV/IV/EO Arbeitgeber",Parameter!$A$2:$B$20,2,FALSE),0))</f>
        <v/>
      </c>
      <c r="W93" s="9">
        <f>IF($A93="","",IFERROR(MIN($N93,VLOOKUP("ALV Jahresgrenze",Parameter!$A$2:$B$20,2,FALSE)/12)*VLOOKUP("ALV Arbeitgeber",Parameter!$A$2:$B$20,2,FALSE),0))</f>
        <v/>
      </c>
      <c r="X93" s="9">
        <f>IF($A93="","",IFERROR($N93*VLOOKUP("FAK Arbeitgeber",Parameter!$A$2:$B$20,2,FALSE),0))</f>
        <v/>
      </c>
      <c r="Y93" s="9">
        <f>IF($A93="","",IFERROR($N93*VLOOKUP("BU Arbeitgeber",Parameter!$A$2:$B$20,2,FALSE),0))</f>
        <v/>
      </c>
      <c r="Z93" s="9">
        <f>IF($A93="","",IFERROR($N93*VLOOKUP("BVG Arbeitgeber",Parameter!$A$2:$B$20,2,FALSE),0))</f>
        <v/>
      </c>
      <c r="AA93" s="6" t="n"/>
      <c r="AB93" s="9">
        <f>IF($A93="","",SUM($V93:$AA93))</f>
        <v/>
      </c>
      <c r="AC93" s="9">
        <f>IF($A93="","",IFERROR($N93+$AB93,0))</f>
        <v/>
      </c>
      <c r="AD93" s="2" t="n"/>
      <c r="AE93" s="10">
        <f>IF($A93="","",IF($AD93="Ja","Prüfen","Nein"))</f>
        <v/>
      </c>
    </row>
    <row r="94">
      <c r="A94" s="2" t="n"/>
      <c r="B94" s="3" t="n"/>
      <c r="C94" s="3" t="n"/>
      <c r="D94" s="3" t="n"/>
      <c r="E94" s="3" t="n"/>
      <c r="F94" s="2" t="n"/>
      <c r="G94" s="3" t="n"/>
      <c r="H94" s="4" t="n"/>
      <c r="I94" s="32" t="n"/>
      <c r="J94" s="6" t="n"/>
      <c r="K94" s="7">
        <f>IF($A94="","",$J94*$H94)</f>
        <v/>
      </c>
      <c r="L94" s="6" t="n"/>
      <c r="M94" s="6" t="n"/>
      <c r="N94" s="7">
        <f>IF($A94="","",SUM($K94:$M94))</f>
        <v/>
      </c>
      <c r="O94" s="7">
        <f>IF($A94="","",IFERROR($N94*VLOOKUP("AHV/IV/EO Arbeitnehmer",Parameter!$A$2:$B$20,2,FALSE),0))</f>
        <v/>
      </c>
      <c r="P94" s="7">
        <f>IF($A94="","",IFERROR(MIN($N94,VLOOKUP("ALV Jahresgrenze",Parameter!$A$2:$B$20,2,FALSE)/12)*VLOOKUP("ALV Arbeitnehmer",Parameter!$A$2:$B$20,2,FALSE),0))</f>
        <v/>
      </c>
      <c r="Q94" s="7">
        <f>IF($A94="","",IFERROR($N94*VLOOKUP("NBU Arbeitnehmer",Parameter!$A$2:$B$20,2,FALSE),0))</f>
        <v/>
      </c>
      <c r="R94" s="7">
        <f>IF($A94="","",IFERROR($N94*VLOOKUP("BVG Arbeitnehmer",Parameter!$A$2:$B$20,2,FALSE),0))</f>
        <v/>
      </c>
      <c r="S94" s="7">
        <f>IF($A94="","",IF($AD94="Ja",IFERROR($N94*VLOOKUP("Quellensteuer Standardsatz",Parameter!$A$2:$B$20,2,FALSE),0),0))</f>
        <v/>
      </c>
      <c r="T94" s="6" t="n"/>
      <c r="U94" s="7">
        <f>IF($A94="","",IFERROR($N94-SUM($O94:$T94),0))</f>
        <v/>
      </c>
      <c r="V94" s="7">
        <f>IF($A94="","",IFERROR($N94*VLOOKUP("AHV/IV/EO Arbeitgeber",Parameter!$A$2:$B$20,2,FALSE),0))</f>
        <v/>
      </c>
      <c r="W94" s="7">
        <f>IF($A94="","",IFERROR(MIN($N94,VLOOKUP("ALV Jahresgrenze",Parameter!$A$2:$B$20,2,FALSE)/12)*VLOOKUP("ALV Arbeitgeber",Parameter!$A$2:$B$20,2,FALSE),0))</f>
        <v/>
      </c>
      <c r="X94" s="7">
        <f>IF($A94="","",IFERROR($N94*VLOOKUP("FAK Arbeitgeber",Parameter!$A$2:$B$20,2,FALSE),0))</f>
        <v/>
      </c>
      <c r="Y94" s="7">
        <f>IF($A94="","",IFERROR($N94*VLOOKUP("BU Arbeitgeber",Parameter!$A$2:$B$20,2,FALSE),0))</f>
        <v/>
      </c>
      <c r="Z94" s="7">
        <f>IF($A94="","",IFERROR($N94*VLOOKUP("BVG Arbeitgeber",Parameter!$A$2:$B$20,2,FALSE),0))</f>
        <v/>
      </c>
      <c r="AA94" s="6" t="n"/>
      <c r="AB94" s="7">
        <f>IF($A94="","",SUM($V94:$AA94))</f>
        <v/>
      </c>
      <c r="AC94" s="7">
        <f>IF($A94="","",IFERROR($N94+$AB94,0))</f>
        <v/>
      </c>
      <c r="AD94" s="2" t="n"/>
      <c r="AE94" s="8">
        <f>IF($A94="","",IF($AD94="Ja","Prüfen","Nein"))</f>
        <v/>
      </c>
    </row>
    <row r="95">
      <c r="A95" s="2" t="n"/>
      <c r="B95" s="3" t="n"/>
      <c r="C95" s="3" t="n"/>
      <c r="D95" s="3" t="n"/>
      <c r="E95" s="3" t="n"/>
      <c r="F95" s="2" t="n"/>
      <c r="G95" s="3" t="n"/>
      <c r="H95" s="4" t="n"/>
      <c r="I95" s="32" t="n"/>
      <c r="J95" s="6" t="n"/>
      <c r="K95" s="9">
        <f>IF($A95="","",$J95*$H95)</f>
        <v/>
      </c>
      <c r="L95" s="6" t="n"/>
      <c r="M95" s="6" t="n"/>
      <c r="N95" s="9">
        <f>IF($A95="","",SUM($K95:$M95))</f>
        <v/>
      </c>
      <c r="O95" s="9">
        <f>IF($A95="","",IFERROR($N95*VLOOKUP("AHV/IV/EO Arbeitnehmer",Parameter!$A$2:$B$20,2,FALSE),0))</f>
        <v/>
      </c>
      <c r="P95" s="9">
        <f>IF($A95="","",IFERROR(MIN($N95,VLOOKUP("ALV Jahresgrenze",Parameter!$A$2:$B$20,2,FALSE)/12)*VLOOKUP("ALV Arbeitnehmer",Parameter!$A$2:$B$20,2,FALSE),0))</f>
        <v/>
      </c>
      <c r="Q95" s="9">
        <f>IF($A95="","",IFERROR($N95*VLOOKUP("NBU Arbeitnehmer",Parameter!$A$2:$B$20,2,FALSE),0))</f>
        <v/>
      </c>
      <c r="R95" s="9">
        <f>IF($A95="","",IFERROR($N95*VLOOKUP("BVG Arbeitnehmer",Parameter!$A$2:$B$20,2,FALSE),0))</f>
        <v/>
      </c>
      <c r="S95" s="9">
        <f>IF($A95="","",IF($AD95="Ja",IFERROR($N95*VLOOKUP("Quellensteuer Standardsatz",Parameter!$A$2:$B$20,2,FALSE),0),0))</f>
        <v/>
      </c>
      <c r="T95" s="6" t="n"/>
      <c r="U95" s="9">
        <f>IF($A95="","",IFERROR($N95-SUM($O95:$T95),0))</f>
        <v/>
      </c>
      <c r="V95" s="9">
        <f>IF($A95="","",IFERROR($N95*VLOOKUP("AHV/IV/EO Arbeitgeber",Parameter!$A$2:$B$20,2,FALSE),0))</f>
        <v/>
      </c>
      <c r="W95" s="9">
        <f>IF($A95="","",IFERROR(MIN($N95,VLOOKUP("ALV Jahresgrenze",Parameter!$A$2:$B$20,2,FALSE)/12)*VLOOKUP("ALV Arbeitgeber",Parameter!$A$2:$B$20,2,FALSE),0))</f>
        <v/>
      </c>
      <c r="X95" s="9">
        <f>IF($A95="","",IFERROR($N95*VLOOKUP("FAK Arbeitgeber",Parameter!$A$2:$B$20,2,FALSE),0))</f>
        <v/>
      </c>
      <c r="Y95" s="9">
        <f>IF($A95="","",IFERROR($N95*VLOOKUP("BU Arbeitgeber",Parameter!$A$2:$B$20,2,FALSE),0))</f>
        <v/>
      </c>
      <c r="Z95" s="9">
        <f>IF($A95="","",IFERROR($N95*VLOOKUP("BVG Arbeitgeber",Parameter!$A$2:$B$20,2,FALSE),0))</f>
        <v/>
      </c>
      <c r="AA95" s="6" t="n"/>
      <c r="AB95" s="9">
        <f>IF($A95="","",SUM($V95:$AA95))</f>
        <v/>
      </c>
      <c r="AC95" s="9">
        <f>IF($A95="","",IFERROR($N95+$AB95,0))</f>
        <v/>
      </c>
      <c r="AD95" s="2" t="n"/>
      <c r="AE95" s="10">
        <f>IF($A95="","",IF($AD95="Ja","Prüfen","Nein"))</f>
        <v/>
      </c>
    </row>
    <row r="96">
      <c r="A96" s="2" t="n"/>
      <c r="B96" s="3" t="n"/>
      <c r="C96" s="3" t="n"/>
      <c r="D96" s="3" t="n"/>
      <c r="E96" s="3" t="n"/>
      <c r="F96" s="2" t="n"/>
      <c r="G96" s="3" t="n"/>
      <c r="H96" s="4" t="n"/>
      <c r="I96" s="32" t="n"/>
      <c r="J96" s="6" t="n"/>
      <c r="K96" s="7">
        <f>IF($A96="","",$J96*$H96)</f>
        <v/>
      </c>
      <c r="L96" s="6" t="n"/>
      <c r="M96" s="6" t="n"/>
      <c r="N96" s="7">
        <f>IF($A96="","",SUM($K96:$M96))</f>
        <v/>
      </c>
      <c r="O96" s="7">
        <f>IF($A96="","",IFERROR($N96*VLOOKUP("AHV/IV/EO Arbeitnehmer",Parameter!$A$2:$B$20,2,FALSE),0))</f>
        <v/>
      </c>
      <c r="P96" s="7">
        <f>IF($A96="","",IFERROR(MIN($N96,VLOOKUP("ALV Jahresgrenze",Parameter!$A$2:$B$20,2,FALSE)/12)*VLOOKUP("ALV Arbeitnehmer",Parameter!$A$2:$B$20,2,FALSE),0))</f>
        <v/>
      </c>
      <c r="Q96" s="7">
        <f>IF($A96="","",IFERROR($N96*VLOOKUP("NBU Arbeitnehmer",Parameter!$A$2:$B$20,2,FALSE),0))</f>
        <v/>
      </c>
      <c r="R96" s="7">
        <f>IF($A96="","",IFERROR($N96*VLOOKUP("BVG Arbeitnehmer",Parameter!$A$2:$B$20,2,FALSE),0))</f>
        <v/>
      </c>
      <c r="S96" s="7">
        <f>IF($A96="","",IF($AD96="Ja",IFERROR($N96*VLOOKUP("Quellensteuer Standardsatz",Parameter!$A$2:$B$20,2,FALSE),0),0))</f>
        <v/>
      </c>
      <c r="T96" s="6" t="n"/>
      <c r="U96" s="7">
        <f>IF($A96="","",IFERROR($N96-SUM($O96:$T96),0))</f>
        <v/>
      </c>
      <c r="V96" s="7">
        <f>IF($A96="","",IFERROR($N96*VLOOKUP("AHV/IV/EO Arbeitgeber",Parameter!$A$2:$B$20,2,FALSE),0))</f>
        <v/>
      </c>
      <c r="W96" s="7">
        <f>IF($A96="","",IFERROR(MIN($N96,VLOOKUP("ALV Jahresgrenze",Parameter!$A$2:$B$20,2,FALSE)/12)*VLOOKUP("ALV Arbeitgeber",Parameter!$A$2:$B$20,2,FALSE),0))</f>
        <v/>
      </c>
      <c r="X96" s="7">
        <f>IF($A96="","",IFERROR($N96*VLOOKUP("FAK Arbeitgeber",Parameter!$A$2:$B$20,2,FALSE),0))</f>
        <v/>
      </c>
      <c r="Y96" s="7">
        <f>IF($A96="","",IFERROR($N96*VLOOKUP("BU Arbeitgeber",Parameter!$A$2:$B$20,2,FALSE),0))</f>
        <v/>
      </c>
      <c r="Z96" s="7">
        <f>IF($A96="","",IFERROR($N96*VLOOKUP("BVG Arbeitgeber",Parameter!$A$2:$B$20,2,FALSE),0))</f>
        <v/>
      </c>
      <c r="AA96" s="6" t="n"/>
      <c r="AB96" s="7">
        <f>IF($A96="","",SUM($V96:$AA96))</f>
        <v/>
      </c>
      <c r="AC96" s="7">
        <f>IF($A96="","",IFERROR($N96+$AB96,0))</f>
        <v/>
      </c>
      <c r="AD96" s="2" t="n"/>
      <c r="AE96" s="8">
        <f>IF($A96="","",IF($AD96="Ja","Prüfen","Nein"))</f>
        <v/>
      </c>
    </row>
    <row r="97">
      <c r="A97" s="2" t="n"/>
      <c r="B97" s="3" t="n"/>
      <c r="C97" s="3" t="n"/>
      <c r="D97" s="3" t="n"/>
      <c r="E97" s="3" t="n"/>
      <c r="F97" s="2" t="n"/>
      <c r="G97" s="3" t="n"/>
      <c r="H97" s="4" t="n"/>
      <c r="I97" s="32" t="n"/>
      <c r="J97" s="6" t="n"/>
      <c r="K97" s="9">
        <f>IF($A97="","",$J97*$H97)</f>
        <v/>
      </c>
      <c r="L97" s="6" t="n"/>
      <c r="M97" s="6" t="n"/>
      <c r="N97" s="9">
        <f>IF($A97="","",SUM($K97:$M97))</f>
        <v/>
      </c>
      <c r="O97" s="9">
        <f>IF($A97="","",IFERROR($N97*VLOOKUP("AHV/IV/EO Arbeitnehmer",Parameter!$A$2:$B$20,2,FALSE),0))</f>
        <v/>
      </c>
      <c r="P97" s="9">
        <f>IF($A97="","",IFERROR(MIN($N97,VLOOKUP("ALV Jahresgrenze",Parameter!$A$2:$B$20,2,FALSE)/12)*VLOOKUP("ALV Arbeitnehmer",Parameter!$A$2:$B$20,2,FALSE),0))</f>
        <v/>
      </c>
      <c r="Q97" s="9">
        <f>IF($A97="","",IFERROR($N97*VLOOKUP("NBU Arbeitnehmer",Parameter!$A$2:$B$20,2,FALSE),0))</f>
        <v/>
      </c>
      <c r="R97" s="9">
        <f>IF($A97="","",IFERROR($N97*VLOOKUP("BVG Arbeitnehmer",Parameter!$A$2:$B$20,2,FALSE),0))</f>
        <v/>
      </c>
      <c r="S97" s="9">
        <f>IF($A97="","",IF($AD97="Ja",IFERROR($N97*VLOOKUP("Quellensteuer Standardsatz",Parameter!$A$2:$B$20,2,FALSE),0),0))</f>
        <v/>
      </c>
      <c r="T97" s="6" t="n"/>
      <c r="U97" s="9">
        <f>IF($A97="","",IFERROR($N97-SUM($O97:$T97),0))</f>
        <v/>
      </c>
      <c r="V97" s="9">
        <f>IF($A97="","",IFERROR($N97*VLOOKUP("AHV/IV/EO Arbeitgeber",Parameter!$A$2:$B$20,2,FALSE),0))</f>
        <v/>
      </c>
      <c r="W97" s="9">
        <f>IF($A97="","",IFERROR(MIN($N97,VLOOKUP("ALV Jahresgrenze",Parameter!$A$2:$B$20,2,FALSE)/12)*VLOOKUP("ALV Arbeitgeber",Parameter!$A$2:$B$20,2,FALSE),0))</f>
        <v/>
      </c>
      <c r="X97" s="9">
        <f>IF($A97="","",IFERROR($N97*VLOOKUP("FAK Arbeitgeber",Parameter!$A$2:$B$20,2,FALSE),0))</f>
        <v/>
      </c>
      <c r="Y97" s="9">
        <f>IF($A97="","",IFERROR($N97*VLOOKUP("BU Arbeitgeber",Parameter!$A$2:$B$20,2,FALSE),0))</f>
        <v/>
      </c>
      <c r="Z97" s="9">
        <f>IF($A97="","",IFERROR($N97*VLOOKUP("BVG Arbeitgeber",Parameter!$A$2:$B$20,2,FALSE),0))</f>
        <v/>
      </c>
      <c r="AA97" s="6" t="n"/>
      <c r="AB97" s="9">
        <f>IF($A97="","",SUM($V97:$AA97))</f>
        <v/>
      </c>
      <c r="AC97" s="9">
        <f>IF($A97="","",IFERROR($N97+$AB97,0))</f>
        <v/>
      </c>
      <c r="AD97" s="2" t="n"/>
      <c r="AE97" s="10">
        <f>IF($A97="","",IF($AD97="Ja","Prüfen","Nein"))</f>
        <v/>
      </c>
    </row>
    <row r="98">
      <c r="A98" s="2" t="n"/>
      <c r="B98" s="3" t="n"/>
      <c r="C98" s="3" t="n"/>
      <c r="D98" s="3" t="n"/>
      <c r="E98" s="3" t="n"/>
      <c r="F98" s="2" t="n"/>
      <c r="G98" s="3" t="n"/>
      <c r="H98" s="4" t="n"/>
      <c r="I98" s="32" t="n"/>
      <c r="J98" s="6" t="n"/>
      <c r="K98" s="7">
        <f>IF($A98="","",$J98*$H98)</f>
        <v/>
      </c>
      <c r="L98" s="6" t="n"/>
      <c r="M98" s="6" t="n"/>
      <c r="N98" s="7">
        <f>IF($A98="","",SUM($K98:$M98))</f>
        <v/>
      </c>
      <c r="O98" s="7">
        <f>IF($A98="","",IFERROR($N98*VLOOKUP("AHV/IV/EO Arbeitnehmer",Parameter!$A$2:$B$20,2,FALSE),0))</f>
        <v/>
      </c>
      <c r="P98" s="7">
        <f>IF($A98="","",IFERROR(MIN($N98,VLOOKUP("ALV Jahresgrenze",Parameter!$A$2:$B$20,2,FALSE)/12)*VLOOKUP("ALV Arbeitnehmer",Parameter!$A$2:$B$20,2,FALSE),0))</f>
        <v/>
      </c>
      <c r="Q98" s="7">
        <f>IF($A98="","",IFERROR($N98*VLOOKUP("NBU Arbeitnehmer",Parameter!$A$2:$B$20,2,FALSE),0))</f>
        <v/>
      </c>
      <c r="R98" s="7">
        <f>IF($A98="","",IFERROR($N98*VLOOKUP("BVG Arbeitnehmer",Parameter!$A$2:$B$20,2,FALSE),0))</f>
        <v/>
      </c>
      <c r="S98" s="7">
        <f>IF($A98="","",IF($AD98="Ja",IFERROR($N98*VLOOKUP("Quellensteuer Standardsatz",Parameter!$A$2:$B$20,2,FALSE),0),0))</f>
        <v/>
      </c>
      <c r="T98" s="6" t="n"/>
      <c r="U98" s="7">
        <f>IF($A98="","",IFERROR($N98-SUM($O98:$T98),0))</f>
        <v/>
      </c>
      <c r="V98" s="7">
        <f>IF($A98="","",IFERROR($N98*VLOOKUP("AHV/IV/EO Arbeitgeber",Parameter!$A$2:$B$20,2,FALSE),0))</f>
        <v/>
      </c>
      <c r="W98" s="7">
        <f>IF($A98="","",IFERROR(MIN($N98,VLOOKUP("ALV Jahresgrenze",Parameter!$A$2:$B$20,2,FALSE)/12)*VLOOKUP("ALV Arbeitgeber",Parameter!$A$2:$B$20,2,FALSE),0))</f>
        <v/>
      </c>
      <c r="X98" s="7">
        <f>IF($A98="","",IFERROR($N98*VLOOKUP("FAK Arbeitgeber",Parameter!$A$2:$B$20,2,FALSE),0))</f>
        <v/>
      </c>
      <c r="Y98" s="7">
        <f>IF($A98="","",IFERROR($N98*VLOOKUP("BU Arbeitgeber",Parameter!$A$2:$B$20,2,FALSE),0))</f>
        <v/>
      </c>
      <c r="Z98" s="7">
        <f>IF($A98="","",IFERROR($N98*VLOOKUP("BVG Arbeitgeber",Parameter!$A$2:$B$20,2,FALSE),0))</f>
        <v/>
      </c>
      <c r="AA98" s="6" t="n"/>
      <c r="AB98" s="7">
        <f>IF($A98="","",SUM($V98:$AA98))</f>
        <v/>
      </c>
      <c r="AC98" s="7">
        <f>IF($A98="","",IFERROR($N98+$AB98,0))</f>
        <v/>
      </c>
      <c r="AD98" s="2" t="n"/>
      <c r="AE98" s="8">
        <f>IF($A98="","",IF($AD98="Ja","Prüfen","Nein"))</f>
        <v/>
      </c>
    </row>
    <row r="99">
      <c r="A99" s="2" t="n"/>
      <c r="B99" s="3" t="n"/>
      <c r="C99" s="3" t="n"/>
      <c r="D99" s="3" t="n"/>
      <c r="E99" s="3" t="n"/>
      <c r="F99" s="2" t="n"/>
      <c r="G99" s="3" t="n"/>
      <c r="H99" s="4" t="n"/>
      <c r="I99" s="32" t="n"/>
      <c r="J99" s="6" t="n"/>
      <c r="K99" s="9">
        <f>IF($A99="","",$J99*$H99)</f>
        <v/>
      </c>
      <c r="L99" s="6" t="n"/>
      <c r="M99" s="6" t="n"/>
      <c r="N99" s="9">
        <f>IF($A99="","",SUM($K99:$M99))</f>
        <v/>
      </c>
      <c r="O99" s="9">
        <f>IF($A99="","",IFERROR($N99*VLOOKUP("AHV/IV/EO Arbeitnehmer",Parameter!$A$2:$B$20,2,FALSE),0))</f>
        <v/>
      </c>
      <c r="P99" s="9">
        <f>IF($A99="","",IFERROR(MIN($N99,VLOOKUP("ALV Jahresgrenze",Parameter!$A$2:$B$20,2,FALSE)/12)*VLOOKUP("ALV Arbeitnehmer",Parameter!$A$2:$B$20,2,FALSE),0))</f>
        <v/>
      </c>
      <c r="Q99" s="9">
        <f>IF($A99="","",IFERROR($N99*VLOOKUP("NBU Arbeitnehmer",Parameter!$A$2:$B$20,2,FALSE),0))</f>
        <v/>
      </c>
      <c r="R99" s="9">
        <f>IF($A99="","",IFERROR($N99*VLOOKUP("BVG Arbeitnehmer",Parameter!$A$2:$B$20,2,FALSE),0))</f>
        <v/>
      </c>
      <c r="S99" s="9">
        <f>IF($A99="","",IF($AD99="Ja",IFERROR($N99*VLOOKUP("Quellensteuer Standardsatz",Parameter!$A$2:$B$20,2,FALSE),0),0))</f>
        <v/>
      </c>
      <c r="T99" s="6" t="n"/>
      <c r="U99" s="9">
        <f>IF($A99="","",IFERROR($N99-SUM($O99:$T99),0))</f>
        <v/>
      </c>
      <c r="V99" s="9">
        <f>IF($A99="","",IFERROR($N99*VLOOKUP("AHV/IV/EO Arbeitgeber",Parameter!$A$2:$B$20,2,FALSE),0))</f>
        <v/>
      </c>
      <c r="W99" s="9">
        <f>IF($A99="","",IFERROR(MIN($N99,VLOOKUP("ALV Jahresgrenze",Parameter!$A$2:$B$20,2,FALSE)/12)*VLOOKUP("ALV Arbeitgeber",Parameter!$A$2:$B$20,2,FALSE),0))</f>
        <v/>
      </c>
      <c r="X99" s="9">
        <f>IF($A99="","",IFERROR($N99*VLOOKUP("FAK Arbeitgeber",Parameter!$A$2:$B$20,2,FALSE),0))</f>
        <v/>
      </c>
      <c r="Y99" s="9">
        <f>IF($A99="","",IFERROR($N99*VLOOKUP("BU Arbeitgeber",Parameter!$A$2:$B$20,2,FALSE),0))</f>
        <v/>
      </c>
      <c r="Z99" s="9">
        <f>IF($A99="","",IFERROR($N99*VLOOKUP("BVG Arbeitgeber",Parameter!$A$2:$B$20,2,FALSE),0))</f>
        <v/>
      </c>
      <c r="AA99" s="6" t="n"/>
      <c r="AB99" s="9">
        <f>IF($A99="","",SUM($V99:$AA99))</f>
        <v/>
      </c>
      <c r="AC99" s="9">
        <f>IF($A99="","",IFERROR($N99+$AB99,0))</f>
        <v/>
      </c>
      <c r="AD99" s="2" t="n"/>
      <c r="AE99" s="10">
        <f>IF($A99="","",IF($AD99="Ja","Prüfen","Nein"))</f>
        <v/>
      </c>
    </row>
    <row r="100">
      <c r="A100" s="2" t="n"/>
      <c r="B100" s="3" t="n"/>
      <c r="C100" s="3" t="n"/>
      <c r="D100" s="3" t="n"/>
      <c r="E100" s="3" t="n"/>
      <c r="F100" s="2" t="n"/>
      <c r="G100" s="3" t="n"/>
      <c r="H100" s="4" t="n"/>
      <c r="I100" s="32" t="n"/>
      <c r="J100" s="6" t="n"/>
      <c r="K100" s="7">
        <f>IF($A100="","",$J100*$H100)</f>
        <v/>
      </c>
      <c r="L100" s="6" t="n"/>
      <c r="M100" s="6" t="n"/>
      <c r="N100" s="7">
        <f>IF($A100="","",SUM($K100:$M100))</f>
        <v/>
      </c>
      <c r="O100" s="7">
        <f>IF($A100="","",IFERROR($N100*VLOOKUP("AHV/IV/EO Arbeitnehmer",Parameter!$A$2:$B$20,2,FALSE),0))</f>
        <v/>
      </c>
      <c r="P100" s="7">
        <f>IF($A100="","",IFERROR(MIN($N100,VLOOKUP("ALV Jahresgrenze",Parameter!$A$2:$B$20,2,FALSE)/12)*VLOOKUP("ALV Arbeitnehmer",Parameter!$A$2:$B$20,2,FALSE),0))</f>
        <v/>
      </c>
      <c r="Q100" s="7">
        <f>IF($A100="","",IFERROR($N100*VLOOKUP("NBU Arbeitnehmer",Parameter!$A$2:$B$20,2,FALSE),0))</f>
        <v/>
      </c>
      <c r="R100" s="7">
        <f>IF($A100="","",IFERROR($N100*VLOOKUP("BVG Arbeitnehmer",Parameter!$A$2:$B$20,2,FALSE),0))</f>
        <v/>
      </c>
      <c r="S100" s="7">
        <f>IF($A100="","",IF($AD100="Ja",IFERROR($N100*VLOOKUP("Quellensteuer Standardsatz",Parameter!$A$2:$B$20,2,FALSE),0),0))</f>
        <v/>
      </c>
      <c r="T100" s="6" t="n"/>
      <c r="U100" s="7">
        <f>IF($A100="","",IFERROR($N100-SUM($O100:$T100),0))</f>
        <v/>
      </c>
      <c r="V100" s="7">
        <f>IF($A100="","",IFERROR($N100*VLOOKUP("AHV/IV/EO Arbeitgeber",Parameter!$A$2:$B$20,2,FALSE),0))</f>
        <v/>
      </c>
      <c r="W100" s="7">
        <f>IF($A100="","",IFERROR(MIN($N100,VLOOKUP("ALV Jahresgrenze",Parameter!$A$2:$B$20,2,FALSE)/12)*VLOOKUP("ALV Arbeitgeber",Parameter!$A$2:$B$20,2,FALSE),0))</f>
        <v/>
      </c>
      <c r="X100" s="7">
        <f>IF($A100="","",IFERROR($N100*VLOOKUP("FAK Arbeitgeber",Parameter!$A$2:$B$20,2,FALSE),0))</f>
        <v/>
      </c>
      <c r="Y100" s="7">
        <f>IF($A100="","",IFERROR($N100*VLOOKUP("BU Arbeitgeber",Parameter!$A$2:$B$20,2,FALSE),0))</f>
        <v/>
      </c>
      <c r="Z100" s="7">
        <f>IF($A100="","",IFERROR($N100*VLOOKUP("BVG Arbeitgeber",Parameter!$A$2:$B$20,2,FALSE),0))</f>
        <v/>
      </c>
      <c r="AA100" s="6" t="n"/>
      <c r="AB100" s="7">
        <f>IF($A100="","",SUM($V100:$AA100))</f>
        <v/>
      </c>
      <c r="AC100" s="7">
        <f>IF($A100="","",IFERROR($N100+$AB100,0))</f>
        <v/>
      </c>
      <c r="AD100" s="2" t="n"/>
      <c r="AE100" s="8">
        <f>IF($A100="","",IF($AD100="Ja","Prüfen","Nein"))</f>
        <v/>
      </c>
    </row>
    <row r="101">
      <c r="A101" s="2" t="n"/>
      <c r="B101" s="3" t="n"/>
      <c r="C101" s="3" t="n"/>
      <c r="D101" s="3" t="n"/>
      <c r="E101" s="3" t="n"/>
      <c r="F101" s="2" t="n"/>
      <c r="G101" s="3" t="n"/>
      <c r="H101" s="4" t="n"/>
      <c r="I101" s="32" t="n"/>
      <c r="J101" s="6" t="n"/>
      <c r="K101" s="9">
        <f>IF($A101="","",$J101*$H101)</f>
        <v/>
      </c>
      <c r="L101" s="6" t="n"/>
      <c r="M101" s="6" t="n"/>
      <c r="N101" s="9">
        <f>IF($A101="","",SUM($K101:$M101))</f>
        <v/>
      </c>
      <c r="O101" s="9">
        <f>IF($A101="","",IFERROR($N101*VLOOKUP("AHV/IV/EO Arbeitnehmer",Parameter!$A$2:$B$20,2,FALSE),0))</f>
        <v/>
      </c>
      <c r="P101" s="9">
        <f>IF($A101="","",IFERROR(MIN($N101,VLOOKUP("ALV Jahresgrenze",Parameter!$A$2:$B$20,2,FALSE)/12)*VLOOKUP("ALV Arbeitnehmer",Parameter!$A$2:$B$20,2,FALSE),0))</f>
        <v/>
      </c>
      <c r="Q101" s="9">
        <f>IF($A101="","",IFERROR($N101*VLOOKUP("NBU Arbeitnehmer",Parameter!$A$2:$B$20,2,FALSE),0))</f>
        <v/>
      </c>
      <c r="R101" s="9">
        <f>IF($A101="","",IFERROR($N101*VLOOKUP("BVG Arbeitnehmer",Parameter!$A$2:$B$20,2,FALSE),0))</f>
        <v/>
      </c>
      <c r="S101" s="9">
        <f>IF($A101="","",IF($AD101="Ja",IFERROR($N101*VLOOKUP("Quellensteuer Standardsatz",Parameter!$A$2:$B$20,2,FALSE),0),0))</f>
        <v/>
      </c>
      <c r="T101" s="6" t="n"/>
      <c r="U101" s="9">
        <f>IF($A101="","",IFERROR($N101-SUM($O101:$T101),0))</f>
        <v/>
      </c>
      <c r="V101" s="9">
        <f>IF($A101="","",IFERROR($N101*VLOOKUP("AHV/IV/EO Arbeitgeber",Parameter!$A$2:$B$20,2,FALSE),0))</f>
        <v/>
      </c>
      <c r="W101" s="9">
        <f>IF($A101="","",IFERROR(MIN($N101,VLOOKUP("ALV Jahresgrenze",Parameter!$A$2:$B$20,2,FALSE)/12)*VLOOKUP("ALV Arbeitgeber",Parameter!$A$2:$B$20,2,FALSE),0))</f>
        <v/>
      </c>
      <c r="X101" s="9">
        <f>IF($A101="","",IFERROR($N101*VLOOKUP("FAK Arbeitgeber",Parameter!$A$2:$B$20,2,FALSE),0))</f>
        <v/>
      </c>
      <c r="Y101" s="9">
        <f>IF($A101="","",IFERROR($N101*VLOOKUP("BU Arbeitgeber",Parameter!$A$2:$B$20,2,FALSE),0))</f>
        <v/>
      </c>
      <c r="Z101" s="9">
        <f>IF($A101="","",IFERROR($N101*VLOOKUP("BVG Arbeitgeber",Parameter!$A$2:$B$20,2,FALSE),0))</f>
        <v/>
      </c>
      <c r="AA101" s="6" t="n"/>
      <c r="AB101" s="9">
        <f>IF($A101="","",SUM($V101:$AA101))</f>
        <v/>
      </c>
      <c r="AC101" s="9">
        <f>IF($A101="","",IFERROR($N101+$AB101,0))</f>
        <v/>
      </c>
      <c r="AD101" s="2" t="n"/>
      <c r="AE101" s="10">
        <f>IF($A101="","",IF($AD101="Ja","Prüfen","Nein"))</f>
        <v/>
      </c>
    </row>
  </sheetData>
  <autoFilter ref="A1:AE101"/>
  <conditionalFormatting sqref="K2:AC101">
    <cfRule type="cellIs" priority="1" operator="lessThan" dxfId="0">
      <formula>0</formula>
    </cfRule>
  </conditionalFormatting>
  <conditionalFormatting sqref="AE2:AE101">
    <cfRule type="expression" priority="2" dxfId="1" stopIfTrue="1">
      <formula>$AE2="Prüfen"</formula>
    </cfRule>
  </conditionalFormatting>
  <dataValidations count="3">
    <dataValidation sqref="AD2:AD101" showErrorMessage="1" showInputMessage="1" allowBlank="1" type="list">
      <formula1>"Ja,Nein"</formula1>
    </dataValidation>
    <dataValidation sqref="F2:F101" showErrorMessage="1" showInputMessage="1" allowBlank="1" type="list">
      <formula1>"ZH,BE,GE,BS,VD,LU,SG,TI,AG,FR,SO,BL,GR,VS,NE,JU,UR,SZ,OW,NW,ZG,SH,AR,AI,GL,TG"</formula1>
    </dataValidation>
    <dataValidation sqref="H2:H101" showErrorMessage="1" showInputMessage="1" allowBlank="1" type="decimal" operator="between">
      <formula1>0.1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62" customWidth="1" min="4" max="4"/>
  </cols>
  <sheetData>
    <row r="1">
      <c r="A1" s="1" t="inlineStr">
        <is>
          <t>Parameter</t>
        </is>
      </c>
      <c r="B1" s="1" t="inlineStr">
        <is>
          <t>Wert</t>
        </is>
      </c>
      <c r="C1" s="1" t="inlineStr">
        <is>
          <t>Einheit</t>
        </is>
      </c>
      <c r="D1" s="1" t="inlineStr">
        <is>
          <t>Beschreibung</t>
        </is>
      </c>
    </row>
    <row r="2">
      <c r="A2" s="11" t="inlineStr">
        <is>
          <t>AHV/IV/EO Arbeitnehmer</t>
        </is>
      </c>
      <c r="B2" s="12" t="n">
        <v>0.053</v>
      </c>
      <c r="C2" s="8" t="inlineStr">
        <is>
          <t>%</t>
        </is>
      </c>
      <c r="D2" s="11" t="inlineStr">
        <is>
          <t>Sozialversicherungsbeitrag Arbeitnehmer (AHV/IV/EO)</t>
        </is>
      </c>
    </row>
    <row r="3">
      <c r="A3" s="13" t="inlineStr">
        <is>
          <t>AHV/IV/EO Arbeitgeber</t>
        </is>
      </c>
      <c r="B3" s="12" t="n">
        <v>0.053</v>
      </c>
      <c r="C3" s="10" t="inlineStr">
        <is>
          <t>%</t>
        </is>
      </c>
      <c r="D3" s="13" t="inlineStr">
        <is>
          <t>Sozialversicherungsbeitrag Arbeitgeber (AHV/IV/EO)</t>
        </is>
      </c>
    </row>
    <row r="4">
      <c r="A4" s="11" t="inlineStr">
        <is>
          <t>ALV Arbeitnehmer</t>
        </is>
      </c>
      <c r="B4" s="12" t="n">
        <v>0.011</v>
      </c>
      <c r="C4" s="8" t="inlineStr">
        <is>
          <t>%</t>
        </is>
      </c>
      <c r="D4" s="11" t="inlineStr">
        <is>
          <t>Arbeitslosenversicherung Arbeitnehmer</t>
        </is>
      </c>
    </row>
    <row r="5">
      <c r="A5" s="13" t="inlineStr">
        <is>
          <t>ALV Arbeitgeber</t>
        </is>
      </c>
      <c r="B5" s="12" t="n">
        <v>0.011</v>
      </c>
      <c r="C5" s="10" t="inlineStr">
        <is>
          <t>%</t>
        </is>
      </c>
      <c r="D5" s="13" t="inlineStr">
        <is>
          <t>Arbeitslosenversicherung Arbeitgeber</t>
        </is>
      </c>
    </row>
    <row r="6">
      <c r="A6" s="11" t="inlineStr">
        <is>
          <t>ALV Jahresgrenze</t>
        </is>
      </c>
      <c r="B6" s="6" t="n">
        <v>148200</v>
      </c>
      <c r="C6" s="8" t="inlineStr">
        <is>
          <t>CHF</t>
        </is>
      </c>
      <c r="D6" s="11" t="inlineStr">
        <is>
          <t>Maximaler ALV-pflichtiger Jahreslohn (editierbar)</t>
        </is>
      </c>
    </row>
    <row r="7">
      <c r="A7" s="13" t="inlineStr">
        <is>
          <t>FAK Arbeitgeber</t>
        </is>
      </c>
      <c r="B7" s="12" t="n">
        <v>0.015</v>
      </c>
      <c r="C7" s="10" t="inlineStr">
        <is>
          <t>%</t>
        </is>
      </c>
      <c r="D7" s="13" t="inlineStr">
        <is>
          <t>Familienausgleichskasse, Arbeitgeberbeitrag</t>
        </is>
      </c>
    </row>
    <row r="8">
      <c r="A8" s="11" t="inlineStr">
        <is>
          <t>BU Arbeitgeber</t>
        </is>
      </c>
      <c r="B8" s="12" t="n">
        <v>0.003</v>
      </c>
      <c r="C8" s="8" t="inlineStr">
        <is>
          <t>%</t>
        </is>
      </c>
      <c r="D8" s="11" t="inlineStr">
        <is>
          <t>Berufsunfallversicherung, Arbeitgeberbeitrag</t>
        </is>
      </c>
    </row>
    <row r="9">
      <c r="A9" s="13" t="inlineStr">
        <is>
          <t>NBU Arbeitnehmer</t>
        </is>
      </c>
      <c r="B9" s="12" t="n">
        <v>0.012</v>
      </c>
      <c r="C9" s="10" t="inlineStr">
        <is>
          <t>%</t>
        </is>
      </c>
      <c r="D9" s="13" t="inlineStr">
        <is>
          <t>Nichtberufsunfallversicherung, Arbeitnehmerbeitrag</t>
        </is>
      </c>
    </row>
    <row r="10">
      <c r="A10" s="11" t="inlineStr">
        <is>
          <t>BVG Arbeitnehmer</t>
        </is>
      </c>
      <c r="B10" s="12" t="n">
        <v>0.05</v>
      </c>
      <c r="C10" s="8" t="inlineStr">
        <is>
          <t>%</t>
        </is>
      </c>
      <c r="D10" s="11" t="inlineStr">
        <is>
          <t>Pensionskasse (BVG), Arbeitnehmeranteil (Beispielwert)</t>
        </is>
      </c>
    </row>
    <row r="11">
      <c r="A11" s="13" t="inlineStr">
        <is>
          <t>BVG Arbeitgeber</t>
        </is>
      </c>
      <c r="B11" s="12" t="n">
        <v>0.05</v>
      </c>
      <c r="C11" s="10" t="inlineStr">
        <is>
          <t>%</t>
        </is>
      </c>
      <c r="D11" s="13" t="inlineStr">
        <is>
          <t>Pensionskasse (BVG), Arbeitgeberanteil (Beispielwert)</t>
        </is>
      </c>
    </row>
    <row r="12">
      <c r="A12" s="11" t="inlineStr">
        <is>
          <t>Quellensteuer Standardsatz</t>
        </is>
      </c>
      <c r="B12" s="12" t="n">
        <v>0.03</v>
      </c>
      <c r="C12" s="8" t="inlineStr">
        <is>
          <t>%</t>
        </is>
      </c>
      <c r="D12" s="11" t="inlineStr">
        <is>
          <t>Vereinfachter Standardsatz Quellensteuer (editierbar)</t>
        </is>
      </c>
    </row>
    <row r="13">
      <c r="A13" s="13" t="inlineStr">
        <is>
          <t>Lohnmonat</t>
        </is>
      </c>
      <c r="B13" s="33" t="n">
        <v>46053</v>
      </c>
      <c r="C13" s="10" t="inlineStr">
        <is>
          <t>Datum</t>
        </is>
      </c>
      <c r="D13" s="13" t="inlineStr">
        <is>
          <t>Abrechnungsmonat des Lohnjournals</t>
        </is>
      </c>
    </row>
    <row r="14">
      <c r="A14" s="11" t="inlineStr">
        <is>
          <t>Firma</t>
        </is>
      </c>
      <c r="B14" s="15" t="inlineStr">
        <is>
          <t>Beispiel AG</t>
        </is>
      </c>
      <c r="C14" s="8" t="inlineStr">
        <is>
          <t>Text</t>
        </is>
      </c>
      <c r="D14" s="11" t="inlineStr">
        <is>
          <t>Firmenname</t>
        </is>
      </c>
    </row>
    <row r="15">
      <c r="A15" s="13" t="inlineStr">
        <is>
          <t>UID-Nummer</t>
        </is>
      </c>
      <c r="B15" s="15" t="inlineStr">
        <is>
          <t>CHE-123.456.789 MWST</t>
        </is>
      </c>
      <c r="C15" s="10" t="inlineStr">
        <is>
          <t>Text</t>
        </is>
      </c>
      <c r="D15" s="13" t="inlineStr">
        <is>
          <t>Unternehmens-Identifikationsnummer</t>
        </is>
      </c>
    </row>
    <row r="16"/>
    <row r="17">
      <c r="A17" s="16" t="inlineStr">
        <is>
          <t>Hinweis: Alle Prozentsätze und Grenzwerte sind Beispielwerte und müssen vor produktivem Einsatz mit den aktuellen kantonalen und eidgenössischen Ansätzen abgeglichen werden. Gelbe Zellen sind editierbar.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4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18" customWidth="1" min="3" max="3"/>
    <col width="3" customWidth="1" min="4" max="4"/>
    <col width="26" customWidth="1" min="5" max="5"/>
    <col width="18" customWidth="1" min="6" max="6"/>
    <col width="3" customWidth="1" min="7" max="7"/>
    <col width="26" customWidth="1" min="13" max="13"/>
    <col width="18" customWidth="1" min="14" max="14"/>
  </cols>
  <sheetData>
    <row r="1">
      <c r="A1" s="17" t="inlineStr">
        <is>
          <t>Auswertung Lohnjournal – Januar 2026</t>
        </is>
      </c>
    </row>
    <row r="2">
      <c r="A2" s="18" t="inlineStr">
        <is>
          <t>Kennzahlen für Geschäftsleitung und Personaladministration</t>
        </is>
      </c>
    </row>
    <row r="3">
      <c r="A3" s="19" t="inlineStr">
        <is>
          <t>Anzahl Mitarbeitende</t>
        </is>
      </c>
      <c r="B3" s="20">
        <f>COUNTIF(Lohnjournal!$A$2:$A$101,"&lt;&gt;")</f>
        <v/>
      </c>
    </row>
    <row r="4">
      <c r="A4" s="21" t="inlineStr">
        <is>
          <t>Total Bruttolohn</t>
        </is>
      </c>
      <c r="B4" s="22">
        <f>SUM(Lohnjournal!$N$2:$N$101)</f>
        <v/>
      </c>
    </row>
    <row r="5">
      <c r="A5" s="19" t="inlineStr">
        <is>
          <t>Durchschnittlicher Bruttolohn</t>
        </is>
      </c>
      <c r="B5" s="23">
        <f>IFERROR(AVERAGE(Lohnjournal!$N$2:$N$101),0)</f>
        <v/>
      </c>
    </row>
    <row r="6">
      <c r="A6" s="21" t="inlineStr">
        <is>
          <t>Total Nettolohn</t>
        </is>
      </c>
      <c r="B6" s="22">
        <f>SUM(Lohnjournal!$U$2:$U$101)</f>
        <v/>
      </c>
    </row>
    <row r="7">
      <c r="A7" s="19" t="inlineStr">
        <is>
          <t>Total Sozialabgaben Arbeitnehmer</t>
        </is>
      </c>
      <c r="B7" s="23">
        <f>SUM(Lohnjournal!$O$2:$T$101)</f>
        <v/>
      </c>
    </row>
    <row r="8">
      <c r="A8" s="21" t="inlineStr">
        <is>
          <t>Total Arbeitgeberkosten</t>
        </is>
      </c>
      <c r="B8" s="22">
        <f>SUM(Lohnjournal!$AB$2:$AB$101)</f>
        <v/>
      </c>
    </row>
    <row r="9">
      <c r="A9" s="19" t="inlineStr">
        <is>
          <t>Total Gesamtkosten Arbeitgeber</t>
        </is>
      </c>
      <c r="B9" s="23">
        <f>SUM(Lohnjournal!$AC$2:$AC$101)</f>
        <v/>
      </c>
    </row>
    <row r="10">
      <c r="A10" s="21" t="inlineStr">
        <is>
          <t>Anteil quellensteuerpflichtige Mitarbeitende</t>
        </is>
      </c>
      <c r="B10" s="24">
        <f>IFERROR(COUNTIF(Lohnjournal!$AD$2:$AD$101,"Ja")/COUNTIF(Lohnjournal!$A$2:$A$101,"&lt;&gt;"),0)</f>
        <v/>
      </c>
    </row>
    <row r="11">
      <c r="A11" s="19" t="inlineStr">
        <is>
          <t>Arbeitgeberkostenquote</t>
        </is>
      </c>
      <c r="B11" s="25">
        <f>IFERROR(SUM(Lohnjournal!$AB$2:$AB$101)/SUM(Lohnjournal!$N$2:$N$101),0)</f>
        <v/>
      </c>
    </row>
    <row r="12"/>
    <row r="13">
      <c r="A13" s="18" t="inlineStr">
        <is>
          <t>Auswertung nach Kanton</t>
        </is>
      </c>
      <c r="E13" s="18" t="inlineStr">
        <is>
          <t>Zusammensetzung Arbeitgeberkosten</t>
        </is>
      </c>
    </row>
    <row r="14">
      <c r="A14" s="1" t="inlineStr">
        <is>
          <t>Kanton</t>
        </is>
      </c>
      <c r="B14" s="1" t="inlineStr">
        <is>
          <t>Anzahl</t>
        </is>
      </c>
      <c r="C14" s="1" t="inlineStr">
        <is>
          <t>Bruttolohn total</t>
        </is>
      </c>
      <c r="E14" s="1" t="inlineStr">
        <is>
          <t>Kostenart</t>
        </is>
      </c>
      <c r="F14" s="1" t="inlineStr">
        <is>
          <t>Betrag</t>
        </is>
      </c>
      <c r="M14" s="1" t="inlineStr">
        <is>
          <t>Mitarbeitende</t>
        </is>
      </c>
      <c r="N14" s="1" t="inlineStr">
        <is>
          <t>Bruttolohn total</t>
        </is>
      </c>
    </row>
    <row r="15">
      <c r="A15" s="8" t="inlineStr">
        <is>
          <t>ZH</t>
        </is>
      </c>
      <c r="B15" s="8">
        <f>COUNTIF(Lohnjournal!$F$2:$F$101,$A15)</f>
        <v/>
      </c>
      <c r="C15" s="7">
        <f>SUMIF(Lohnjournal!$F$2:$F$101,$A15,Lohnjournal!$N$2:$N$101)</f>
        <v/>
      </c>
      <c r="E15" s="11" t="inlineStr">
        <is>
          <t>AHV/IV/EO Arbeitgeber</t>
        </is>
      </c>
      <c r="F15" s="7">
        <f>SUM(Lohnjournal!$V$2:$V$101)</f>
        <v/>
      </c>
      <c r="M15">
        <f>IF(Lohnjournal!$A2="","",Lohnjournal!$B2&amp;" "&amp;Lohnjournal!$C2)</f>
        <v/>
      </c>
      <c r="N15" s="26">
        <f>IF(Lohnjournal!$A2="","",Lohnjournal!$N2)</f>
        <v/>
      </c>
    </row>
    <row r="16">
      <c r="A16" s="10" t="inlineStr">
        <is>
          <t>BE</t>
        </is>
      </c>
      <c r="B16" s="10">
        <f>COUNTIF(Lohnjournal!$F$2:$F$101,$A16)</f>
        <v/>
      </c>
      <c r="C16" s="9">
        <f>SUMIF(Lohnjournal!$F$2:$F$101,$A16,Lohnjournal!$N$2:$N$101)</f>
        <v/>
      </c>
      <c r="E16" s="13" t="inlineStr">
        <is>
          <t>ALV Arbeitgeber</t>
        </is>
      </c>
      <c r="F16" s="9">
        <f>SUM(Lohnjournal!$W$2:$W$101)</f>
        <v/>
      </c>
      <c r="M16">
        <f>IF(Lohnjournal!$A3="","",Lohnjournal!$B3&amp;" "&amp;Lohnjournal!$C3)</f>
        <v/>
      </c>
      <c r="N16" s="26">
        <f>IF(Lohnjournal!$A3="","",Lohnjournal!$N3)</f>
        <v/>
      </c>
    </row>
    <row r="17">
      <c r="A17" s="8" t="inlineStr">
        <is>
          <t>GE</t>
        </is>
      </c>
      <c r="B17" s="8">
        <f>COUNTIF(Lohnjournal!$F$2:$F$101,$A17)</f>
        <v/>
      </c>
      <c r="C17" s="7">
        <f>SUMIF(Lohnjournal!$F$2:$F$101,$A17,Lohnjournal!$N$2:$N$101)</f>
        <v/>
      </c>
      <c r="E17" s="11" t="inlineStr">
        <is>
          <t>FAK Arbeitgeber</t>
        </is>
      </c>
      <c r="F17" s="7">
        <f>SUM(Lohnjournal!$X$2:$X$101)</f>
        <v/>
      </c>
      <c r="M17">
        <f>IF(Lohnjournal!$A4="","",Lohnjournal!$B4&amp;" "&amp;Lohnjournal!$C4)</f>
        <v/>
      </c>
      <c r="N17" s="26">
        <f>IF(Lohnjournal!$A4="","",Lohnjournal!$N4)</f>
        <v/>
      </c>
    </row>
    <row r="18">
      <c r="A18" s="10" t="inlineStr">
        <is>
          <t>BS</t>
        </is>
      </c>
      <c r="B18" s="10">
        <f>COUNTIF(Lohnjournal!$F$2:$F$101,$A18)</f>
        <v/>
      </c>
      <c r="C18" s="9">
        <f>SUMIF(Lohnjournal!$F$2:$F$101,$A18,Lohnjournal!$N$2:$N$101)</f>
        <v/>
      </c>
      <c r="E18" s="13" t="inlineStr">
        <is>
          <t>BU Arbeitgeber</t>
        </is>
      </c>
      <c r="F18" s="9">
        <f>SUM(Lohnjournal!$Y$2:$Y$101)</f>
        <v/>
      </c>
      <c r="M18">
        <f>IF(Lohnjournal!$A5="","",Lohnjournal!$B5&amp;" "&amp;Lohnjournal!$C5)</f>
        <v/>
      </c>
      <c r="N18" s="26">
        <f>IF(Lohnjournal!$A5="","",Lohnjournal!$N5)</f>
        <v/>
      </c>
    </row>
    <row r="19">
      <c r="A19" s="8" t="inlineStr">
        <is>
          <t>VD</t>
        </is>
      </c>
      <c r="B19" s="8">
        <f>COUNTIF(Lohnjournal!$F$2:$F$101,$A19)</f>
        <v/>
      </c>
      <c r="C19" s="7">
        <f>SUMIF(Lohnjournal!$F$2:$F$101,$A19,Lohnjournal!$N$2:$N$101)</f>
        <v/>
      </c>
      <c r="E19" s="11" t="inlineStr">
        <is>
          <t>BVG Arbeitgeber</t>
        </is>
      </c>
      <c r="F19" s="7">
        <f>SUM(Lohnjournal!$Z$2:$Z$101)</f>
        <v/>
      </c>
      <c r="M19">
        <f>IF(Lohnjournal!$A6="","",Lohnjournal!$B6&amp;" "&amp;Lohnjournal!$C6)</f>
        <v/>
      </c>
      <c r="N19" s="26">
        <f>IF(Lohnjournal!$A6="","",Lohnjournal!$N6)</f>
        <v/>
      </c>
    </row>
    <row r="20">
      <c r="A20" s="10" t="inlineStr">
        <is>
          <t>LU</t>
        </is>
      </c>
      <c r="B20" s="10">
        <f>COUNTIF(Lohnjournal!$F$2:$F$101,$A20)</f>
        <v/>
      </c>
      <c r="C20" s="9">
        <f>SUMIF(Lohnjournal!$F$2:$F$101,$A20,Lohnjournal!$N$2:$N$101)</f>
        <v/>
      </c>
      <c r="F20" s="27">
        <f>IF($E20="","",0)</f>
        <v/>
      </c>
      <c r="M20">
        <f>IF(Lohnjournal!$A7="","",Lohnjournal!$B7&amp;" "&amp;Lohnjournal!$C7)</f>
        <v/>
      </c>
      <c r="N20" s="26">
        <f>IF(Lohnjournal!$A7="","",Lohnjournal!$N7)</f>
        <v/>
      </c>
    </row>
    <row r="21">
      <c r="A21" s="8" t="inlineStr">
        <is>
          <t>SG</t>
        </is>
      </c>
      <c r="B21" s="8">
        <f>COUNTIF(Lohnjournal!$F$2:$F$101,$A21)</f>
        <v/>
      </c>
      <c r="C21" s="7">
        <f>SUMIF(Lohnjournal!$F$2:$F$101,$A21,Lohnjournal!$N$2:$N$101)</f>
        <v/>
      </c>
      <c r="F21" s="27">
        <f>IF($E21="","",0)</f>
        <v/>
      </c>
      <c r="M21">
        <f>IF(Lohnjournal!$A8="","",Lohnjournal!$B8&amp;" "&amp;Lohnjournal!$C8)</f>
        <v/>
      </c>
      <c r="N21" s="26">
        <f>IF(Lohnjournal!$A8="","",Lohnjournal!$N8)</f>
        <v/>
      </c>
    </row>
    <row r="22">
      <c r="A22" s="10" t="inlineStr">
        <is>
          <t>TI</t>
        </is>
      </c>
      <c r="B22" s="10">
        <f>COUNTIF(Lohnjournal!$F$2:$F$101,$A22)</f>
        <v/>
      </c>
      <c r="C22" s="9">
        <f>SUMIF(Lohnjournal!$F$2:$F$101,$A22,Lohnjournal!$N$2:$N$101)</f>
        <v/>
      </c>
      <c r="F22" s="27">
        <f>IF($E22="","",0)</f>
        <v/>
      </c>
      <c r="M22">
        <f>IF(Lohnjournal!$A9="","",Lohnjournal!$B9&amp;" "&amp;Lohnjournal!$C9)</f>
        <v/>
      </c>
      <c r="N22" s="26">
        <f>IF(Lohnjournal!$A9="","",Lohnjournal!$N9)</f>
        <v/>
      </c>
    </row>
    <row r="23">
      <c r="B23" s="28">
        <f>IF($A23="","",0)</f>
        <v/>
      </c>
      <c r="C23" s="27">
        <f>IF($A23="","",0)</f>
        <v/>
      </c>
      <c r="F23" s="27">
        <f>IF($E23="","",0)</f>
        <v/>
      </c>
      <c r="M23">
        <f>IF(Lohnjournal!$A10="","",Lohnjournal!$B10&amp;" "&amp;Lohnjournal!$C10)</f>
        <v/>
      </c>
      <c r="N23" s="26">
        <f>IF(Lohnjournal!$A10="","",Lohnjournal!$N10)</f>
        <v/>
      </c>
    </row>
    <row r="24">
      <c r="B24" s="28">
        <f>IF($A24="","",0)</f>
        <v/>
      </c>
      <c r="C24" s="27">
        <f>IF($A24="","",0)</f>
        <v/>
      </c>
      <c r="F24" s="27">
        <f>IF($E24="","",0)</f>
        <v/>
      </c>
      <c r="M24">
        <f>IF(Lohnjournal!$A11="","",Lohnjournal!$B11&amp;" "&amp;Lohnjournal!$C11)</f>
        <v/>
      </c>
      <c r="N24" s="26">
        <f>IF(Lohnjournal!$A11="","",Lohnjournal!$N11)</f>
        <v/>
      </c>
    </row>
    <row r="25">
      <c r="B25" s="28">
        <f>IF($A25="","",0)</f>
        <v/>
      </c>
      <c r="C25" s="27">
        <f>IF($A25="","",0)</f>
        <v/>
      </c>
      <c r="F25" s="27">
        <f>IF($E25="","",0)</f>
        <v/>
      </c>
      <c r="M25">
        <f>IF(Lohnjournal!$A12="","",Lohnjournal!$B12&amp;" "&amp;Lohnjournal!$C12)</f>
        <v/>
      </c>
      <c r="N25" s="26">
        <f>IF(Lohnjournal!$A12="","",Lohnjournal!$N12)</f>
        <v/>
      </c>
    </row>
    <row r="26">
      <c r="B26" s="28">
        <f>IF($A26="","",0)</f>
        <v/>
      </c>
      <c r="C26" s="27">
        <f>IF($A26="","",0)</f>
        <v/>
      </c>
      <c r="F26" s="27">
        <f>IF($E26="","",0)</f>
        <v/>
      </c>
      <c r="M26">
        <f>IF(Lohnjournal!$A13="","",Lohnjournal!$B13&amp;" "&amp;Lohnjournal!$C13)</f>
        <v/>
      </c>
      <c r="N26" s="26">
        <f>IF(Lohnjournal!$A13="","",Lohnjournal!$N13)</f>
        <v/>
      </c>
    </row>
    <row r="27">
      <c r="B27" s="28">
        <f>IF($A27="","",0)</f>
        <v/>
      </c>
      <c r="C27" s="27">
        <f>IF($A27="","",0)</f>
        <v/>
      </c>
      <c r="F27" s="27">
        <f>IF($E27="","",0)</f>
        <v/>
      </c>
      <c r="M27">
        <f>IF(Lohnjournal!$A14="","",Lohnjournal!$B14&amp;" "&amp;Lohnjournal!$C14)</f>
        <v/>
      </c>
      <c r="N27" s="26">
        <f>IF(Lohnjournal!$A14="","",Lohnjournal!$N14)</f>
        <v/>
      </c>
    </row>
    <row r="28">
      <c r="B28" s="28">
        <f>IF($A28="","",0)</f>
        <v/>
      </c>
      <c r="C28" s="27">
        <f>IF($A28="","",0)</f>
        <v/>
      </c>
      <c r="F28" s="27">
        <f>IF($E28="","",0)</f>
        <v/>
      </c>
      <c r="M28">
        <f>IF(Lohnjournal!$A15="","",Lohnjournal!$B15&amp;" "&amp;Lohnjournal!$C15)</f>
        <v/>
      </c>
      <c r="N28" s="26">
        <f>IF(Lohnjournal!$A15="","",Lohnjournal!$N15)</f>
        <v/>
      </c>
    </row>
    <row r="29">
      <c r="B29" s="28">
        <f>IF($A29="","",0)</f>
        <v/>
      </c>
      <c r="C29" s="27">
        <f>IF($A29="","",0)</f>
        <v/>
      </c>
      <c r="F29" s="27">
        <f>IF($E29="","",0)</f>
        <v/>
      </c>
      <c r="M29">
        <f>IF(Lohnjournal!$A16="","",Lohnjournal!$B16&amp;" "&amp;Lohnjournal!$C16)</f>
        <v/>
      </c>
      <c r="N29" s="26">
        <f>IF(Lohnjournal!$A16="","",Lohnjournal!$N16)</f>
        <v/>
      </c>
    </row>
    <row r="30">
      <c r="B30" s="28">
        <f>IF($A30="","",0)</f>
        <v/>
      </c>
      <c r="C30" s="27">
        <f>IF($A30="","",0)</f>
        <v/>
      </c>
      <c r="F30" s="27">
        <f>IF($E30="","",0)</f>
        <v/>
      </c>
      <c r="M30">
        <f>IF(Lohnjournal!$A17="","",Lohnjournal!$B17&amp;" "&amp;Lohnjournal!$C17)</f>
        <v/>
      </c>
      <c r="N30" s="26">
        <f>IF(Lohnjournal!$A17="","",Lohnjournal!$N17)</f>
        <v/>
      </c>
    </row>
    <row r="31">
      <c r="B31" s="28">
        <f>IF($A31="","",0)</f>
        <v/>
      </c>
      <c r="C31" s="27">
        <f>IF($A31="","",0)</f>
        <v/>
      </c>
      <c r="F31" s="27">
        <f>IF($E31="","",0)</f>
        <v/>
      </c>
      <c r="M31">
        <f>IF(Lohnjournal!$A18="","",Lohnjournal!$B18&amp;" "&amp;Lohnjournal!$C18)</f>
        <v/>
      </c>
      <c r="N31" s="26">
        <f>IF(Lohnjournal!$A18="","",Lohnjournal!$N18)</f>
        <v/>
      </c>
    </row>
    <row r="32">
      <c r="B32" s="28">
        <f>IF($A32="","",0)</f>
        <v/>
      </c>
      <c r="C32" s="27">
        <f>IF($A32="","",0)</f>
        <v/>
      </c>
      <c r="F32" s="27">
        <f>IF($E32="","",0)</f>
        <v/>
      </c>
      <c r="M32">
        <f>IF(Lohnjournal!$A19="","",Lohnjournal!$B19&amp;" "&amp;Lohnjournal!$C19)</f>
        <v/>
      </c>
      <c r="N32" s="26">
        <f>IF(Lohnjournal!$A19="","",Lohnjournal!$N19)</f>
        <v/>
      </c>
    </row>
    <row r="33">
      <c r="B33" s="28">
        <f>IF($A33="","",0)</f>
        <v/>
      </c>
      <c r="C33" s="27">
        <f>IF($A33="","",0)</f>
        <v/>
      </c>
      <c r="F33" s="27">
        <f>IF($E33="","",0)</f>
        <v/>
      </c>
      <c r="M33">
        <f>IF(Lohnjournal!$A20="","",Lohnjournal!$B20&amp;" "&amp;Lohnjournal!$C20)</f>
        <v/>
      </c>
      <c r="N33" s="26">
        <f>IF(Lohnjournal!$A20="","",Lohnjournal!$N20)</f>
        <v/>
      </c>
    </row>
    <row r="34">
      <c r="B34" s="28">
        <f>IF($A34="","",0)</f>
        <v/>
      </c>
      <c r="C34" s="27">
        <f>IF($A34="","",0)</f>
        <v/>
      </c>
      <c r="F34" s="27">
        <f>IF($E34="","",0)</f>
        <v/>
      </c>
      <c r="M34">
        <f>IF(Lohnjournal!$A21="","",Lohnjournal!$B21&amp;" "&amp;Lohnjournal!$C21)</f>
        <v/>
      </c>
      <c r="N34" s="26">
        <f>IF(Lohnjournal!$A21="","",Lohnjournal!$N21)</f>
        <v/>
      </c>
    </row>
    <row r="35">
      <c r="B35" s="28">
        <f>IF($A35="","",0)</f>
        <v/>
      </c>
      <c r="C35" s="27">
        <f>IF($A35="","",0)</f>
        <v/>
      </c>
      <c r="F35" s="27">
        <f>IF($E35="","",0)</f>
        <v/>
      </c>
      <c r="M35">
        <f>IF(Lohnjournal!$A22="","",Lohnjournal!$B22&amp;" "&amp;Lohnjournal!$C22)</f>
        <v/>
      </c>
      <c r="N35" s="26">
        <f>IF(Lohnjournal!$A22="","",Lohnjournal!$N22)</f>
        <v/>
      </c>
    </row>
    <row r="36">
      <c r="B36" s="28">
        <f>IF($A36="","",0)</f>
        <v/>
      </c>
      <c r="C36" s="27">
        <f>IF($A36="","",0)</f>
        <v/>
      </c>
      <c r="F36" s="27">
        <f>IF($E36="","",0)</f>
        <v/>
      </c>
      <c r="M36">
        <f>IF(Lohnjournal!$A23="","",Lohnjournal!$B23&amp;" "&amp;Lohnjournal!$C23)</f>
        <v/>
      </c>
      <c r="N36" s="26">
        <f>IF(Lohnjournal!$A23="","",Lohnjournal!$N23)</f>
        <v/>
      </c>
    </row>
    <row r="37">
      <c r="B37" s="28">
        <f>IF($A37="","",0)</f>
        <v/>
      </c>
      <c r="C37" s="27">
        <f>IF($A37="","",0)</f>
        <v/>
      </c>
      <c r="F37" s="27">
        <f>IF($E37="","",0)</f>
        <v/>
      </c>
      <c r="M37">
        <f>IF(Lohnjournal!$A24="","",Lohnjournal!$B24&amp;" "&amp;Lohnjournal!$C24)</f>
        <v/>
      </c>
      <c r="N37" s="26">
        <f>IF(Lohnjournal!$A24="","",Lohnjournal!$N24)</f>
        <v/>
      </c>
    </row>
    <row r="38">
      <c r="B38" s="28">
        <f>IF($A38="","",0)</f>
        <v/>
      </c>
      <c r="C38" s="27">
        <f>IF($A38="","",0)</f>
        <v/>
      </c>
      <c r="F38" s="27">
        <f>IF($E38="","",0)</f>
        <v/>
      </c>
      <c r="M38">
        <f>IF(Lohnjournal!$A25="","",Lohnjournal!$B25&amp;" "&amp;Lohnjournal!$C25)</f>
        <v/>
      </c>
      <c r="N38" s="26">
        <f>IF(Lohnjournal!$A25="","",Lohnjournal!$N25)</f>
        <v/>
      </c>
    </row>
    <row r="39">
      <c r="B39" s="28">
        <f>IF($A39="","",0)</f>
        <v/>
      </c>
      <c r="C39" s="27">
        <f>IF($A39="","",0)</f>
        <v/>
      </c>
      <c r="F39" s="27">
        <f>IF($E39="","",0)</f>
        <v/>
      </c>
      <c r="M39">
        <f>IF(Lohnjournal!$A26="","",Lohnjournal!$B26&amp;" "&amp;Lohnjournal!$C26)</f>
        <v/>
      </c>
      <c r="N39" s="26">
        <f>IF(Lohnjournal!$A26="","",Lohnjournal!$N26)</f>
        <v/>
      </c>
    </row>
    <row r="40">
      <c r="B40" s="28">
        <f>IF($A40="","",0)</f>
        <v/>
      </c>
      <c r="C40" s="27">
        <f>IF($A40="","",0)</f>
        <v/>
      </c>
      <c r="F40" s="27">
        <f>IF($E40="","",0)</f>
        <v/>
      </c>
      <c r="M40">
        <f>IF(Lohnjournal!$A27="","",Lohnjournal!$B27&amp;" "&amp;Lohnjournal!$C27)</f>
        <v/>
      </c>
      <c r="N40" s="26">
        <f>IF(Lohnjournal!$A27="","",Lohnjournal!$N27)</f>
        <v/>
      </c>
    </row>
    <row r="41">
      <c r="B41" s="28">
        <f>IF($A41="","",0)</f>
        <v/>
      </c>
      <c r="C41" s="27">
        <f>IF($A41="","",0)</f>
        <v/>
      </c>
      <c r="F41" s="27">
        <f>IF($E41="","",0)</f>
        <v/>
      </c>
      <c r="M41">
        <f>IF(Lohnjournal!$A28="","",Lohnjournal!$B28&amp;" "&amp;Lohnjournal!$C28)</f>
        <v/>
      </c>
      <c r="N41" s="26">
        <f>IF(Lohnjournal!$A28="","",Lohnjournal!$N28)</f>
        <v/>
      </c>
    </row>
    <row r="42">
      <c r="B42" s="28">
        <f>IF($A42="","",0)</f>
        <v/>
      </c>
      <c r="C42" s="27">
        <f>IF($A42="","",0)</f>
        <v/>
      </c>
      <c r="F42" s="27">
        <f>IF($E42="","",0)</f>
        <v/>
      </c>
      <c r="M42">
        <f>IF(Lohnjournal!$A29="","",Lohnjournal!$B29&amp;" "&amp;Lohnjournal!$C29)</f>
        <v/>
      </c>
      <c r="N42" s="26">
        <f>IF(Lohnjournal!$A29="","",Lohnjournal!$N29)</f>
        <v/>
      </c>
    </row>
    <row r="43">
      <c r="B43" s="28">
        <f>IF($A43="","",0)</f>
        <v/>
      </c>
      <c r="C43" s="27">
        <f>IF($A43="","",0)</f>
        <v/>
      </c>
      <c r="F43" s="27">
        <f>IF($E43="","",0)</f>
        <v/>
      </c>
      <c r="M43">
        <f>IF(Lohnjournal!$A30="","",Lohnjournal!$B30&amp;" "&amp;Lohnjournal!$C30)</f>
        <v/>
      </c>
      <c r="N43" s="26">
        <f>IF(Lohnjournal!$A30="","",Lohnjournal!$N30)</f>
        <v/>
      </c>
    </row>
    <row r="44">
      <c r="B44" s="28">
        <f>IF($A44="","",0)</f>
        <v/>
      </c>
      <c r="C44" s="27">
        <f>IF($A44="","",0)</f>
        <v/>
      </c>
      <c r="F44" s="27">
        <f>IF($E44="","",0)</f>
        <v/>
      </c>
      <c r="M44">
        <f>IF(Lohnjournal!$A31="","",Lohnjournal!$B31&amp;" "&amp;Lohnjournal!$C31)</f>
        <v/>
      </c>
      <c r="N44" s="26">
        <f>IF(Lohnjournal!$A31="","",Lohnjournal!$N31)</f>
        <v/>
      </c>
    </row>
    <row r="45">
      <c r="B45" s="28">
        <f>IF($A45="","",0)</f>
        <v/>
      </c>
      <c r="C45" s="27">
        <f>IF($A45="","",0)</f>
        <v/>
      </c>
      <c r="F45" s="27">
        <f>IF($E45="","",0)</f>
        <v/>
      </c>
      <c r="M45">
        <f>IF(Lohnjournal!$A32="","",Lohnjournal!$B32&amp;" "&amp;Lohnjournal!$C32)</f>
        <v/>
      </c>
      <c r="N45" s="26">
        <f>IF(Lohnjournal!$A32="","",Lohnjournal!$N32)</f>
        <v/>
      </c>
    </row>
    <row r="46">
      <c r="B46" s="28">
        <f>IF($A46="","",0)</f>
        <v/>
      </c>
      <c r="C46" s="27">
        <f>IF($A46="","",0)</f>
        <v/>
      </c>
      <c r="F46" s="27">
        <f>IF($E46="","",0)</f>
        <v/>
      </c>
      <c r="M46">
        <f>IF(Lohnjournal!$A33="","",Lohnjournal!$B33&amp;" "&amp;Lohnjournal!$C33)</f>
        <v/>
      </c>
      <c r="N46" s="26">
        <f>IF(Lohnjournal!$A33="","",Lohnjournal!$N33)</f>
        <v/>
      </c>
    </row>
    <row r="47">
      <c r="B47" s="28">
        <f>IF($A47="","",0)</f>
        <v/>
      </c>
      <c r="C47" s="27">
        <f>IF($A47="","",0)</f>
        <v/>
      </c>
      <c r="F47" s="27">
        <f>IF($E47="","",0)</f>
        <v/>
      </c>
      <c r="M47">
        <f>IF(Lohnjournal!$A34="","",Lohnjournal!$B34&amp;" "&amp;Lohnjournal!$C34)</f>
        <v/>
      </c>
      <c r="N47" s="26">
        <f>IF(Lohnjournal!$A34="","",Lohnjournal!$N34)</f>
        <v/>
      </c>
    </row>
    <row r="48">
      <c r="B48" s="28">
        <f>IF($A48="","",0)</f>
        <v/>
      </c>
      <c r="C48" s="27">
        <f>IF($A48="","",0)</f>
        <v/>
      </c>
      <c r="F48" s="27">
        <f>IF($E48="","",0)</f>
        <v/>
      </c>
      <c r="M48">
        <f>IF(Lohnjournal!$A35="","",Lohnjournal!$B35&amp;" "&amp;Lohnjournal!$C35)</f>
        <v/>
      </c>
      <c r="N48" s="26">
        <f>IF(Lohnjournal!$A35="","",Lohnjournal!$N35)</f>
        <v/>
      </c>
    </row>
    <row r="49">
      <c r="B49" s="28">
        <f>IF($A49="","",0)</f>
        <v/>
      </c>
      <c r="C49" s="27">
        <f>IF($A49="","",0)</f>
        <v/>
      </c>
      <c r="F49" s="27">
        <f>IF($E49="","",0)</f>
        <v/>
      </c>
      <c r="M49">
        <f>IF(Lohnjournal!$A36="","",Lohnjournal!$B36&amp;" "&amp;Lohnjournal!$C36)</f>
        <v/>
      </c>
      <c r="N49" s="26">
        <f>IF(Lohnjournal!$A36="","",Lohnjournal!$N36)</f>
        <v/>
      </c>
    </row>
    <row r="50">
      <c r="B50" s="28">
        <f>IF($A50="","",0)</f>
        <v/>
      </c>
      <c r="C50" s="27">
        <f>IF($A50="","",0)</f>
        <v/>
      </c>
      <c r="F50" s="27">
        <f>IF($E50="","",0)</f>
        <v/>
      </c>
      <c r="M50">
        <f>IF(Lohnjournal!$A37="","",Lohnjournal!$B37&amp;" "&amp;Lohnjournal!$C37)</f>
        <v/>
      </c>
      <c r="N50" s="26">
        <f>IF(Lohnjournal!$A37="","",Lohnjournal!$N37)</f>
        <v/>
      </c>
    </row>
    <row r="51">
      <c r="B51" s="28">
        <f>IF($A51="","",0)</f>
        <v/>
      </c>
      <c r="C51" s="27">
        <f>IF($A51="","",0)</f>
        <v/>
      </c>
      <c r="F51" s="27">
        <f>IF($E51="","",0)</f>
        <v/>
      </c>
      <c r="M51">
        <f>IF(Lohnjournal!$A38="","",Lohnjournal!$B38&amp;" "&amp;Lohnjournal!$C38)</f>
        <v/>
      </c>
      <c r="N51" s="26">
        <f>IF(Lohnjournal!$A38="","",Lohnjournal!$N38)</f>
        <v/>
      </c>
    </row>
    <row r="52">
      <c r="B52" s="28">
        <f>IF($A52="","",0)</f>
        <v/>
      </c>
      <c r="C52" s="27">
        <f>IF($A52="","",0)</f>
        <v/>
      </c>
      <c r="F52" s="27">
        <f>IF($E52="","",0)</f>
        <v/>
      </c>
      <c r="M52">
        <f>IF(Lohnjournal!$A39="","",Lohnjournal!$B39&amp;" "&amp;Lohnjournal!$C39)</f>
        <v/>
      </c>
      <c r="N52" s="26">
        <f>IF(Lohnjournal!$A39="","",Lohnjournal!$N39)</f>
        <v/>
      </c>
    </row>
    <row r="53">
      <c r="B53" s="28">
        <f>IF($A53="","",0)</f>
        <v/>
      </c>
      <c r="C53" s="27">
        <f>IF($A53="","",0)</f>
        <v/>
      </c>
      <c r="F53" s="27">
        <f>IF($E53="","",0)</f>
        <v/>
      </c>
      <c r="M53">
        <f>IF(Lohnjournal!$A40="","",Lohnjournal!$B40&amp;" "&amp;Lohnjournal!$C40)</f>
        <v/>
      </c>
      <c r="N53" s="26">
        <f>IF(Lohnjournal!$A40="","",Lohnjournal!$N40)</f>
        <v/>
      </c>
    </row>
    <row r="54">
      <c r="B54" s="28">
        <f>IF($A54="","",0)</f>
        <v/>
      </c>
      <c r="C54" s="27">
        <f>IF($A54="","",0)</f>
        <v/>
      </c>
      <c r="F54" s="27">
        <f>IF($E54="","",0)</f>
        <v/>
      </c>
      <c r="M54">
        <f>IF(Lohnjournal!$A41="","",Lohnjournal!$B41&amp;" "&amp;Lohnjournal!$C41)</f>
        <v/>
      </c>
      <c r="N54" s="26">
        <f>IF(Lohnjournal!$A41="","",Lohnjournal!$N41)</f>
        <v/>
      </c>
    </row>
    <row r="55">
      <c r="B55" s="28">
        <f>IF($A55="","",0)</f>
        <v/>
      </c>
      <c r="C55" s="27">
        <f>IF($A55="","",0)</f>
        <v/>
      </c>
      <c r="F55" s="27">
        <f>IF($E55="","",0)</f>
        <v/>
      </c>
      <c r="M55">
        <f>IF(Lohnjournal!$A42="","",Lohnjournal!$B42&amp;" "&amp;Lohnjournal!$C42)</f>
        <v/>
      </c>
      <c r="N55" s="26">
        <f>IF(Lohnjournal!$A42="","",Lohnjournal!$N42)</f>
        <v/>
      </c>
    </row>
    <row r="56">
      <c r="B56" s="28">
        <f>IF($A56="","",0)</f>
        <v/>
      </c>
      <c r="C56" s="27">
        <f>IF($A56="","",0)</f>
        <v/>
      </c>
      <c r="F56" s="27">
        <f>IF($E56="","",0)</f>
        <v/>
      </c>
      <c r="M56">
        <f>IF(Lohnjournal!$A43="","",Lohnjournal!$B43&amp;" "&amp;Lohnjournal!$C43)</f>
        <v/>
      </c>
      <c r="N56" s="26">
        <f>IF(Lohnjournal!$A43="","",Lohnjournal!$N43)</f>
        <v/>
      </c>
    </row>
    <row r="57">
      <c r="B57" s="28">
        <f>IF($A57="","",0)</f>
        <v/>
      </c>
      <c r="C57" s="27">
        <f>IF($A57="","",0)</f>
        <v/>
      </c>
      <c r="F57" s="27">
        <f>IF($E57="","",0)</f>
        <v/>
      </c>
      <c r="M57">
        <f>IF(Lohnjournal!$A44="","",Lohnjournal!$B44&amp;" "&amp;Lohnjournal!$C44)</f>
        <v/>
      </c>
      <c r="N57" s="26">
        <f>IF(Lohnjournal!$A44="","",Lohnjournal!$N44)</f>
        <v/>
      </c>
    </row>
    <row r="58">
      <c r="B58" s="28">
        <f>IF($A58="","",0)</f>
        <v/>
      </c>
      <c r="C58" s="27">
        <f>IF($A58="","",0)</f>
        <v/>
      </c>
      <c r="F58" s="27">
        <f>IF($E58="","",0)</f>
        <v/>
      </c>
      <c r="M58">
        <f>IF(Lohnjournal!$A45="","",Lohnjournal!$B45&amp;" "&amp;Lohnjournal!$C45)</f>
        <v/>
      </c>
      <c r="N58" s="26">
        <f>IF(Lohnjournal!$A45="","",Lohnjournal!$N45)</f>
        <v/>
      </c>
    </row>
    <row r="59">
      <c r="B59" s="28">
        <f>IF($A59="","",0)</f>
        <v/>
      </c>
      <c r="C59" s="27">
        <f>IF($A59="","",0)</f>
        <v/>
      </c>
      <c r="F59" s="27">
        <f>IF($E59="","",0)</f>
        <v/>
      </c>
      <c r="M59">
        <f>IF(Lohnjournal!$A46="","",Lohnjournal!$B46&amp;" "&amp;Lohnjournal!$C46)</f>
        <v/>
      </c>
      <c r="N59" s="26">
        <f>IF(Lohnjournal!$A46="","",Lohnjournal!$N46)</f>
        <v/>
      </c>
    </row>
    <row r="60">
      <c r="B60" s="28">
        <f>IF($A60="","",0)</f>
        <v/>
      </c>
      <c r="C60" s="27">
        <f>IF($A60="","",0)</f>
        <v/>
      </c>
      <c r="F60" s="27">
        <f>IF($E60="","",0)</f>
        <v/>
      </c>
      <c r="M60">
        <f>IF(Lohnjournal!$A47="","",Lohnjournal!$B47&amp;" "&amp;Lohnjournal!$C47)</f>
        <v/>
      </c>
      <c r="N60" s="26">
        <f>IF(Lohnjournal!$A47="","",Lohnjournal!$N47)</f>
        <v/>
      </c>
    </row>
    <row r="61">
      <c r="B61" s="28">
        <f>IF($A61="","",0)</f>
        <v/>
      </c>
      <c r="C61" s="27">
        <f>IF($A61="","",0)</f>
        <v/>
      </c>
      <c r="F61" s="27">
        <f>IF($E61="","",0)</f>
        <v/>
      </c>
      <c r="M61">
        <f>IF(Lohnjournal!$A48="","",Lohnjournal!$B48&amp;" "&amp;Lohnjournal!$C48)</f>
        <v/>
      </c>
      <c r="N61" s="26">
        <f>IF(Lohnjournal!$A48="","",Lohnjournal!$N48)</f>
        <v/>
      </c>
    </row>
    <row r="62">
      <c r="B62" s="28">
        <f>IF($A62="","",0)</f>
        <v/>
      </c>
      <c r="C62" s="27">
        <f>IF($A62="","",0)</f>
        <v/>
      </c>
      <c r="F62" s="27">
        <f>IF($E62="","",0)</f>
        <v/>
      </c>
      <c r="M62">
        <f>IF(Lohnjournal!$A49="","",Lohnjournal!$B49&amp;" "&amp;Lohnjournal!$C49)</f>
        <v/>
      </c>
      <c r="N62" s="26">
        <f>IF(Lohnjournal!$A49="","",Lohnjournal!$N49)</f>
        <v/>
      </c>
    </row>
    <row r="63">
      <c r="B63" s="28">
        <f>IF($A63="","",0)</f>
        <v/>
      </c>
      <c r="C63" s="27">
        <f>IF($A63="","",0)</f>
        <v/>
      </c>
      <c r="F63" s="27">
        <f>IF($E63="","",0)</f>
        <v/>
      </c>
      <c r="M63">
        <f>IF(Lohnjournal!$A50="","",Lohnjournal!$B50&amp;" "&amp;Lohnjournal!$C50)</f>
        <v/>
      </c>
      <c r="N63" s="26">
        <f>IF(Lohnjournal!$A50="","",Lohnjournal!$N50)</f>
        <v/>
      </c>
    </row>
    <row r="64">
      <c r="B64" s="28">
        <f>IF($A64="","",0)</f>
        <v/>
      </c>
      <c r="C64" s="27">
        <f>IF($A64="","",0)</f>
        <v/>
      </c>
      <c r="F64" s="27">
        <f>IF($E64="","",0)</f>
        <v/>
      </c>
      <c r="M64">
        <f>IF(Lohnjournal!$A51="","",Lohnjournal!$B51&amp;" "&amp;Lohnjournal!$C51)</f>
        <v/>
      </c>
      <c r="N64" s="26">
        <f>IF(Lohnjournal!$A51="","",Lohnjournal!$N51)</f>
        <v/>
      </c>
    </row>
    <row r="65">
      <c r="B65" s="28">
        <f>IF($A65="","",0)</f>
        <v/>
      </c>
      <c r="C65" s="27">
        <f>IF($A65="","",0)</f>
        <v/>
      </c>
      <c r="F65" s="27">
        <f>IF($E65="","",0)</f>
        <v/>
      </c>
      <c r="M65">
        <f>IF(Lohnjournal!$A52="","",Lohnjournal!$B52&amp;" "&amp;Lohnjournal!$C52)</f>
        <v/>
      </c>
      <c r="N65" s="26">
        <f>IF(Lohnjournal!$A52="","",Lohnjournal!$N52)</f>
        <v/>
      </c>
    </row>
    <row r="66">
      <c r="B66" s="28">
        <f>IF($A66="","",0)</f>
        <v/>
      </c>
      <c r="C66" s="27">
        <f>IF($A66="","",0)</f>
        <v/>
      </c>
      <c r="F66" s="27">
        <f>IF($E66="","",0)</f>
        <v/>
      </c>
      <c r="M66">
        <f>IF(Lohnjournal!$A53="","",Lohnjournal!$B53&amp;" "&amp;Lohnjournal!$C53)</f>
        <v/>
      </c>
      <c r="N66" s="26">
        <f>IF(Lohnjournal!$A53="","",Lohnjournal!$N53)</f>
        <v/>
      </c>
    </row>
    <row r="67">
      <c r="B67" s="28">
        <f>IF($A67="","",0)</f>
        <v/>
      </c>
      <c r="C67" s="27">
        <f>IF($A67="","",0)</f>
        <v/>
      </c>
      <c r="F67" s="27">
        <f>IF($E67="","",0)</f>
        <v/>
      </c>
      <c r="M67">
        <f>IF(Lohnjournal!$A54="","",Lohnjournal!$B54&amp;" "&amp;Lohnjournal!$C54)</f>
        <v/>
      </c>
      <c r="N67" s="26">
        <f>IF(Lohnjournal!$A54="","",Lohnjournal!$N54)</f>
        <v/>
      </c>
    </row>
    <row r="68">
      <c r="B68" s="28">
        <f>IF($A68="","",0)</f>
        <v/>
      </c>
      <c r="C68" s="27">
        <f>IF($A68="","",0)</f>
        <v/>
      </c>
      <c r="F68" s="27">
        <f>IF($E68="","",0)</f>
        <v/>
      </c>
      <c r="M68">
        <f>IF(Lohnjournal!$A55="","",Lohnjournal!$B55&amp;" "&amp;Lohnjournal!$C55)</f>
        <v/>
      </c>
      <c r="N68" s="26">
        <f>IF(Lohnjournal!$A55="","",Lohnjournal!$N55)</f>
        <v/>
      </c>
    </row>
    <row r="69">
      <c r="B69" s="28">
        <f>IF($A69="","",0)</f>
        <v/>
      </c>
      <c r="C69" s="27">
        <f>IF($A69="","",0)</f>
        <v/>
      </c>
      <c r="F69" s="27">
        <f>IF($E69="","",0)</f>
        <v/>
      </c>
      <c r="M69">
        <f>IF(Lohnjournal!$A56="","",Lohnjournal!$B56&amp;" "&amp;Lohnjournal!$C56)</f>
        <v/>
      </c>
      <c r="N69" s="26">
        <f>IF(Lohnjournal!$A56="","",Lohnjournal!$N56)</f>
        <v/>
      </c>
    </row>
    <row r="70">
      <c r="B70" s="28">
        <f>IF($A70="","",0)</f>
        <v/>
      </c>
      <c r="C70" s="27">
        <f>IF($A70="","",0)</f>
        <v/>
      </c>
      <c r="F70" s="27">
        <f>IF($E70="","",0)</f>
        <v/>
      </c>
      <c r="M70">
        <f>IF(Lohnjournal!$A57="","",Lohnjournal!$B57&amp;" "&amp;Lohnjournal!$C57)</f>
        <v/>
      </c>
      <c r="N70" s="26">
        <f>IF(Lohnjournal!$A57="","",Lohnjournal!$N57)</f>
        <v/>
      </c>
    </row>
    <row r="71">
      <c r="B71" s="28">
        <f>IF($A71="","",0)</f>
        <v/>
      </c>
      <c r="C71" s="27">
        <f>IF($A71="","",0)</f>
        <v/>
      </c>
      <c r="F71" s="27">
        <f>IF($E71="","",0)</f>
        <v/>
      </c>
      <c r="M71">
        <f>IF(Lohnjournal!$A58="","",Lohnjournal!$B58&amp;" "&amp;Lohnjournal!$C58)</f>
        <v/>
      </c>
      <c r="N71" s="26">
        <f>IF(Lohnjournal!$A58="","",Lohnjournal!$N58)</f>
        <v/>
      </c>
    </row>
    <row r="72">
      <c r="B72" s="28">
        <f>IF($A72="","",0)</f>
        <v/>
      </c>
      <c r="C72" s="27">
        <f>IF($A72="","",0)</f>
        <v/>
      </c>
      <c r="F72" s="27">
        <f>IF($E72="","",0)</f>
        <v/>
      </c>
      <c r="M72">
        <f>IF(Lohnjournal!$A59="","",Lohnjournal!$B59&amp;" "&amp;Lohnjournal!$C59)</f>
        <v/>
      </c>
      <c r="N72" s="26">
        <f>IF(Lohnjournal!$A59="","",Lohnjournal!$N59)</f>
        <v/>
      </c>
    </row>
    <row r="73">
      <c r="B73" s="28">
        <f>IF($A73="","",0)</f>
        <v/>
      </c>
      <c r="C73" s="27">
        <f>IF($A73="","",0)</f>
        <v/>
      </c>
      <c r="F73" s="27">
        <f>IF($E73="","",0)</f>
        <v/>
      </c>
      <c r="M73">
        <f>IF(Lohnjournal!$A60="","",Lohnjournal!$B60&amp;" "&amp;Lohnjournal!$C60)</f>
        <v/>
      </c>
      <c r="N73" s="26">
        <f>IF(Lohnjournal!$A60="","",Lohnjournal!$N60)</f>
        <v/>
      </c>
    </row>
    <row r="74">
      <c r="B74" s="28">
        <f>IF($A74="","",0)</f>
        <v/>
      </c>
      <c r="C74" s="27">
        <f>IF($A74="","",0)</f>
        <v/>
      </c>
      <c r="F74" s="27">
        <f>IF($E74="","",0)</f>
        <v/>
      </c>
      <c r="M74">
        <f>IF(Lohnjournal!$A61="","",Lohnjournal!$B61&amp;" "&amp;Lohnjournal!$C61)</f>
        <v/>
      </c>
      <c r="N74" s="26">
        <f>IF(Lohnjournal!$A61="","",Lohnjournal!$N61)</f>
        <v/>
      </c>
    </row>
    <row r="75">
      <c r="B75" s="28">
        <f>IF($A75="","",0)</f>
        <v/>
      </c>
      <c r="C75" s="27">
        <f>IF($A75="","",0)</f>
        <v/>
      </c>
      <c r="F75" s="27">
        <f>IF($E75="","",0)</f>
        <v/>
      </c>
      <c r="M75">
        <f>IF(Lohnjournal!$A62="","",Lohnjournal!$B62&amp;" "&amp;Lohnjournal!$C62)</f>
        <v/>
      </c>
      <c r="N75" s="26">
        <f>IF(Lohnjournal!$A62="","",Lohnjournal!$N62)</f>
        <v/>
      </c>
    </row>
    <row r="76">
      <c r="B76" s="28">
        <f>IF($A76="","",0)</f>
        <v/>
      </c>
      <c r="C76" s="27">
        <f>IF($A76="","",0)</f>
        <v/>
      </c>
      <c r="F76" s="27">
        <f>IF($E76="","",0)</f>
        <v/>
      </c>
      <c r="M76">
        <f>IF(Lohnjournal!$A63="","",Lohnjournal!$B63&amp;" "&amp;Lohnjournal!$C63)</f>
        <v/>
      </c>
      <c r="N76" s="26">
        <f>IF(Lohnjournal!$A63="","",Lohnjournal!$N63)</f>
        <v/>
      </c>
    </row>
    <row r="77">
      <c r="B77" s="28">
        <f>IF($A77="","",0)</f>
        <v/>
      </c>
      <c r="C77" s="27">
        <f>IF($A77="","",0)</f>
        <v/>
      </c>
      <c r="F77" s="27">
        <f>IF($E77="","",0)</f>
        <v/>
      </c>
      <c r="M77">
        <f>IF(Lohnjournal!$A64="","",Lohnjournal!$B64&amp;" "&amp;Lohnjournal!$C64)</f>
        <v/>
      </c>
      <c r="N77" s="26">
        <f>IF(Lohnjournal!$A64="","",Lohnjournal!$N64)</f>
        <v/>
      </c>
    </row>
    <row r="78">
      <c r="B78" s="28">
        <f>IF($A78="","",0)</f>
        <v/>
      </c>
      <c r="C78" s="27">
        <f>IF($A78="","",0)</f>
        <v/>
      </c>
      <c r="F78" s="27">
        <f>IF($E78="","",0)</f>
        <v/>
      </c>
      <c r="M78">
        <f>IF(Lohnjournal!$A65="","",Lohnjournal!$B65&amp;" "&amp;Lohnjournal!$C65)</f>
        <v/>
      </c>
      <c r="N78" s="26">
        <f>IF(Lohnjournal!$A65="","",Lohnjournal!$N65)</f>
        <v/>
      </c>
    </row>
    <row r="79">
      <c r="B79" s="28">
        <f>IF($A79="","",0)</f>
        <v/>
      </c>
      <c r="C79" s="27">
        <f>IF($A79="","",0)</f>
        <v/>
      </c>
      <c r="F79" s="27">
        <f>IF($E79="","",0)</f>
        <v/>
      </c>
      <c r="M79">
        <f>IF(Lohnjournal!$A66="","",Lohnjournal!$B66&amp;" "&amp;Lohnjournal!$C66)</f>
        <v/>
      </c>
      <c r="N79" s="26">
        <f>IF(Lohnjournal!$A66="","",Lohnjournal!$N66)</f>
        <v/>
      </c>
    </row>
    <row r="80">
      <c r="B80" s="28">
        <f>IF($A80="","",0)</f>
        <v/>
      </c>
      <c r="C80" s="27">
        <f>IF($A80="","",0)</f>
        <v/>
      </c>
      <c r="F80" s="27">
        <f>IF($E80="","",0)</f>
        <v/>
      </c>
      <c r="M80">
        <f>IF(Lohnjournal!$A67="","",Lohnjournal!$B67&amp;" "&amp;Lohnjournal!$C67)</f>
        <v/>
      </c>
      <c r="N80" s="26">
        <f>IF(Lohnjournal!$A67="","",Lohnjournal!$N67)</f>
        <v/>
      </c>
    </row>
    <row r="81">
      <c r="B81" s="28">
        <f>IF($A81="","",0)</f>
        <v/>
      </c>
      <c r="C81" s="27">
        <f>IF($A81="","",0)</f>
        <v/>
      </c>
      <c r="F81" s="27">
        <f>IF($E81="","",0)</f>
        <v/>
      </c>
      <c r="M81">
        <f>IF(Lohnjournal!$A68="","",Lohnjournal!$B68&amp;" "&amp;Lohnjournal!$C68)</f>
        <v/>
      </c>
      <c r="N81" s="26">
        <f>IF(Lohnjournal!$A68="","",Lohnjournal!$N68)</f>
        <v/>
      </c>
    </row>
    <row r="82">
      <c r="B82" s="28">
        <f>IF($A82="","",0)</f>
        <v/>
      </c>
      <c r="C82" s="27">
        <f>IF($A82="","",0)</f>
        <v/>
      </c>
      <c r="F82" s="27">
        <f>IF($E82="","",0)</f>
        <v/>
      </c>
      <c r="M82">
        <f>IF(Lohnjournal!$A69="","",Lohnjournal!$B69&amp;" "&amp;Lohnjournal!$C69)</f>
        <v/>
      </c>
      <c r="N82" s="26">
        <f>IF(Lohnjournal!$A69="","",Lohnjournal!$N69)</f>
        <v/>
      </c>
    </row>
    <row r="83">
      <c r="B83" s="28">
        <f>IF($A83="","",0)</f>
        <v/>
      </c>
      <c r="C83" s="27">
        <f>IF($A83="","",0)</f>
        <v/>
      </c>
      <c r="F83" s="27">
        <f>IF($E83="","",0)</f>
        <v/>
      </c>
      <c r="M83">
        <f>IF(Lohnjournal!$A70="","",Lohnjournal!$B70&amp;" "&amp;Lohnjournal!$C70)</f>
        <v/>
      </c>
      <c r="N83" s="26">
        <f>IF(Lohnjournal!$A70="","",Lohnjournal!$N70)</f>
        <v/>
      </c>
    </row>
    <row r="84">
      <c r="B84" s="28">
        <f>IF($A84="","",0)</f>
        <v/>
      </c>
      <c r="C84" s="27">
        <f>IF($A84="","",0)</f>
        <v/>
      </c>
      <c r="F84" s="27">
        <f>IF($E84="","",0)</f>
        <v/>
      </c>
      <c r="M84">
        <f>IF(Lohnjournal!$A71="","",Lohnjournal!$B71&amp;" "&amp;Lohnjournal!$C71)</f>
        <v/>
      </c>
      <c r="N84" s="26">
        <f>IF(Lohnjournal!$A71="","",Lohnjournal!$N71)</f>
        <v/>
      </c>
    </row>
    <row r="85">
      <c r="B85" s="28">
        <f>IF($A85="","",0)</f>
        <v/>
      </c>
      <c r="C85" s="27">
        <f>IF($A85="","",0)</f>
        <v/>
      </c>
      <c r="F85" s="27">
        <f>IF($E85="","",0)</f>
        <v/>
      </c>
      <c r="M85">
        <f>IF(Lohnjournal!$A72="","",Lohnjournal!$B72&amp;" "&amp;Lohnjournal!$C72)</f>
        <v/>
      </c>
      <c r="N85" s="26">
        <f>IF(Lohnjournal!$A72="","",Lohnjournal!$N72)</f>
        <v/>
      </c>
    </row>
    <row r="86">
      <c r="B86" s="28">
        <f>IF($A86="","",0)</f>
        <v/>
      </c>
      <c r="C86" s="27">
        <f>IF($A86="","",0)</f>
        <v/>
      </c>
      <c r="F86" s="27">
        <f>IF($E86="","",0)</f>
        <v/>
      </c>
      <c r="M86">
        <f>IF(Lohnjournal!$A73="","",Lohnjournal!$B73&amp;" "&amp;Lohnjournal!$C73)</f>
        <v/>
      </c>
      <c r="N86" s="26">
        <f>IF(Lohnjournal!$A73="","",Lohnjournal!$N73)</f>
        <v/>
      </c>
    </row>
    <row r="87">
      <c r="B87" s="28">
        <f>IF($A87="","",0)</f>
        <v/>
      </c>
      <c r="C87" s="27">
        <f>IF($A87="","",0)</f>
        <v/>
      </c>
      <c r="F87" s="27">
        <f>IF($E87="","",0)</f>
        <v/>
      </c>
      <c r="M87">
        <f>IF(Lohnjournal!$A74="","",Lohnjournal!$B74&amp;" "&amp;Lohnjournal!$C74)</f>
        <v/>
      </c>
      <c r="N87" s="26">
        <f>IF(Lohnjournal!$A74="","",Lohnjournal!$N74)</f>
        <v/>
      </c>
    </row>
    <row r="88">
      <c r="B88" s="28">
        <f>IF($A88="","",0)</f>
        <v/>
      </c>
      <c r="C88" s="27">
        <f>IF($A88="","",0)</f>
        <v/>
      </c>
      <c r="F88" s="27">
        <f>IF($E88="","",0)</f>
        <v/>
      </c>
      <c r="M88">
        <f>IF(Lohnjournal!$A75="","",Lohnjournal!$B75&amp;" "&amp;Lohnjournal!$C75)</f>
        <v/>
      </c>
      <c r="N88" s="26">
        <f>IF(Lohnjournal!$A75="","",Lohnjournal!$N75)</f>
        <v/>
      </c>
    </row>
    <row r="89">
      <c r="B89" s="28">
        <f>IF($A89="","",0)</f>
        <v/>
      </c>
      <c r="C89" s="27">
        <f>IF($A89="","",0)</f>
        <v/>
      </c>
      <c r="F89" s="27">
        <f>IF($E89="","",0)</f>
        <v/>
      </c>
      <c r="M89">
        <f>IF(Lohnjournal!$A76="","",Lohnjournal!$B76&amp;" "&amp;Lohnjournal!$C76)</f>
        <v/>
      </c>
      <c r="N89" s="26">
        <f>IF(Lohnjournal!$A76="","",Lohnjournal!$N76)</f>
        <v/>
      </c>
    </row>
    <row r="90">
      <c r="B90" s="28">
        <f>IF($A90="","",0)</f>
        <v/>
      </c>
      <c r="C90" s="27">
        <f>IF($A90="","",0)</f>
        <v/>
      </c>
      <c r="F90" s="27">
        <f>IF($E90="","",0)</f>
        <v/>
      </c>
      <c r="M90">
        <f>IF(Lohnjournal!$A77="","",Lohnjournal!$B77&amp;" "&amp;Lohnjournal!$C77)</f>
        <v/>
      </c>
      <c r="N90" s="26">
        <f>IF(Lohnjournal!$A77="","",Lohnjournal!$N77)</f>
        <v/>
      </c>
    </row>
    <row r="91">
      <c r="B91" s="28">
        <f>IF($A91="","",0)</f>
        <v/>
      </c>
      <c r="C91" s="27">
        <f>IF($A91="","",0)</f>
        <v/>
      </c>
      <c r="F91" s="27">
        <f>IF($E91="","",0)</f>
        <v/>
      </c>
      <c r="M91">
        <f>IF(Lohnjournal!$A78="","",Lohnjournal!$B78&amp;" "&amp;Lohnjournal!$C78)</f>
        <v/>
      </c>
      <c r="N91" s="26">
        <f>IF(Lohnjournal!$A78="","",Lohnjournal!$N78)</f>
        <v/>
      </c>
    </row>
    <row r="92">
      <c r="B92" s="28">
        <f>IF($A92="","",0)</f>
        <v/>
      </c>
      <c r="C92" s="27">
        <f>IF($A92="","",0)</f>
        <v/>
      </c>
      <c r="F92" s="27">
        <f>IF($E92="","",0)</f>
        <v/>
      </c>
      <c r="M92">
        <f>IF(Lohnjournal!$A79="","",Lohnjournal!$B79&amp;" "&amp;Lohnjournal!$C79)</f>
        <v/>
      </c>
      <c r="N92" s="26">
        <f>IF(Lohnjournal!$A79="","",Lohnjournal!$N79)</f>
        <v/>
      </c>
    </row>
    <row r="93">
      <c r="B93" s="28">
        <f>IF($A93="","",0)</f>
        <v/>
      </c>
      <c r="C93" s="27">
        <f>IF($A93="","",0)</f>
        <v/>
      </c>
      <c r="F93" s="27">
        <f>IF($E93="","",0)</f>
        <v/>
      </c>
      <c r="M93">
        <f>IF(Lohnjournal!$A80="","",Lohnjournal!$B80&amp;" "&amp;Lohnjournal!$C80)</f>
        <v/>
      </c>
      <c r="N93" s="26">
        <f>IF(Lohnjournal!$A80="","",Lohnjournal!$N80)</f>
        <v/>
      </c>
    </row>
    <row r="94">
      <c r="B94" s="28">
        <f>IF($A94="","",0)</f>
        <v/>
      </c>
      <c r="C94" s="27">
        <f>IF($A94="","",0)</f>
        <v/>
      </c>
      <c r="F94" s="27">
        <f>IF($E94="","",0)</f>
        <v/>
      </c>
      <c r="M94">
        <f>IF(Lohnjournal!$A81="","",Lohnjournal!$B81&amp;" "&amp;Lohnjournal!$C81)</f>
        <v/>
      </c>
      <c r="N94" s="26">
        <f>IF(Lohnjournal!$A81="","",Lohnjournal!$N81)</f>
        <v/>
      </c>
    </row>
    <row r="95">
      <c r="B95" s="28">
        <f>IF($A95="","",0)</f>
        <v/>
      </c>
      <c r="C95" s="27">
        <f>IF($A95="","",0)</f>
        <v/>
      </c>
      <c r="F95" s="27">
        <f>IF($E95="","",0)</f>
        <v/>
      </c>
      <c r="M95">
        <f>IF(Lohnjournal!$A82="","",Lohnjournal!$B82&amp;" "&amp;Lohnjournal!$C82)</f>
        <v/>
      </c>
      <c r="N95" s="26">
        <f>IF(Lohnjournal!$A82="","",Lohnjournal!$N82)</f>
        <v/>
      </c>
    </row>
    <row r="96">
      <c r="B96" s="28">
        <f>IF($A96="","",0)</f>
        <v/>
      </c>
      <c r="C96" s="27">
        <f>IF($A96="","",0)</f>
        <v/>
      </c>
      <c r="F96" s="27">
        <f>IF($E96="","",0)</f>
        <v/>
      </c>
      <c r="M96">
        <f>IF(Lohnjournal!$A83="","",Lohnjournal!$B83&amp;" "&amp;Lohnjournal!$C83)</f>
        <v/>
      </c>
      <c r="N96" s="26">
        <f>IF(Lohnjournal!$A83="","",Lohnjournal!$N83)</f>
        <v/>
      </c>
    </row>
    <row r="97">
      <c r="B97" s="28">
        <f>IF($A97="","",0)</f>
        <v/>
      </c>
      <c r="C97" s="27">
        <f>IF($A97="","",0)</f>
        <v/>
      </c>
      <c r="F97" s="27">
        <f>IF($E97="","",0)</f>
        <v/>
      </c>
      <c r="M97">
        <f>IF(Lohnjournal!$A84="","",Lohnjournal!$B84&amp;" "&amp;Lohnjournal!$C84)</f>
        <v/>
      </c>
      <c r="N97" s="26">
        <f>IF(Lohnjournal!$A84="","",Lohnjournal!$N84)</f>
        <v/>
      </c>
    </row>
    <row r="98">
      <c r="B98" s="28">
        <f>IF($A98="","",0)</f>
        <v/>
      </c>
      <c r="C98" s="27">
        <f>IF($A98="","",0)</f>
        <v/>
      </c>
      <c r="F98" s="27">
        <f>IF($E98="","",0)</f>
        <v/>
      </c>
      <c r="M98">
        <f>IF(Lohnjournal!$A85="","",Lohnjournal!$B85&amp;" "&amp;Lohnjournal!$C85)</f>
        <v/>
      </c>
      <c r="N98" s="26">
        <f>IF(Lohnjournal!$A85="","",Lohnjournal!$N85)</f>
        <v/>
      </c>
    </row>
    <row r="99">
      <c r="B99" s="28">
        <f>IF($A99="","",0)</f>
        <v/>
      </c>
      <c r="C99" s="27">
        <f>IF($A99="","",0)</f>
        <v/>
      </c>
      <c r="F99" s="27">
        <f>IF($E99="","",0)</f>
        <v/>
      </c>
      <c r="M99">
        <f>IF(Lohnjournal!$A86="","",Lohnjournal!$B86&amp;" "&amp;Lohnjournal!$C86)</f>
        <v/>
      </c>
      <c r="N99" s="26">
        <f>IF(Lohnjournal!$A86="","",Lohnjournal!$N86)</f>
        <v/>
      </c>
    </row>
    <row r="100">
      <c r="B100" s="28">
        <f>IF($A100="","",0)</f>
        <v/>
      </c>
      <c r="C100" s="27">
        <f>IF($A100="","",0)</f>
        <v/>
      </c>
      <c r="F100" s="27">
        <f>IF($E100="","",0)</f>
        <v/>
      </c>
      <c r="M100">
        <f>IF(Lohnjournal!$A87="","",Lohnjournal!$B87&amp;" "&amp;Lohnjournal!$C87)</f>
        <v/>
      </c>
      <c r="N100" s="26">
        <f>IF(Lohnjournal!$A87="","",Lohnjournal!$N87)</f>
        <v/>
      </c>
    </row>
    <row r="101">
      <c r="B101" s="28">
        <f>IF($A101="","",0)</f>
        <v/>
      </c>
      <c r="C101" s="27">
        <f>IF($A101="","",0)</f>
        <v/>
      </c>
      <c r="F101" s="27">
        <f>IF($E101="","",0)</f>
        <v/>
      </c>
      <c r="M101">
        <f>IF(Lohnjournal!$A88="","",Lohnjournal!$B88&amp;" "&amp;Lohnjournal!$C88)</f>
        <v/>
      </c>
      <c r="N101" s="26">
        <f>IF(Lohnjournal!$A88="","",Lohnjournal!$N88)</f>
        <v/>
      </c>
    </row>
    <row r="102">
      <c r="B102" s="28">
        <f>IF($A102="","",0)</f>
        <v/>
      </c>
      <c r="C102" s="27">
        <f>IF($A102="","",0)</f>
        <v/>
      </c>
      <c r="F102" s="27">
        <f>IF($E102="","",0)</f>
        <v/>
      </c>
      <c r="M102">
        <f>IF(Lohnjournal!$A89="","",Lohnjournal!$B89&amp;" "&amp;Lohnjournal!$C89)</f>
        <v/>
      </c>
      <c r="N102" s="26">
        <f>IF(Lohnjournal!$A89="","",Lohnjournal!$N89)</f>
        <v/>
      </c>
    </row>
    <row r="103">
      <c r="B103" s="28">
        <f>IF($A103="","",0)</f>
        <v/>
      </c>
      <c r="C103" s="27">
        <f>IF($A103="","",0)</f>
        <v/>
      </c>
      <c r="F103" s="27">
        <f>IF($E103="","",0)</f>
        <v/>
      </c>
      <c r="M103">
        <f>IF(Lohnjournal!$A90="","",Lohnjournal!$B90&amp;" "&amp;Lohnjournal!$C90)</f>
        <v/>
      </c>
      <c r="N103" s="26">
        <f>IF(Lohnjournal!$A90="","",Lohnjournal!$N90)</f>
        <v/>
      </c>
    </row>
    <row r="104">
      <c r="B104" s="28">
        <f>IF($A104="","",0)</f>
        <v/>
      </c>
      <c r="C104" s="27">
        <f>IF($A104="","",0)</f>
        <v/>
      </c>
      <c r="F104" s="27">
        <f>IF($E104="","",0)</f>
        <v/>
      </c>
      <c r="M104">
        <f>IF(Lohnjournal!$A91="","",Lohnjournal!$B91&amp;" "&amp;Lohnjournal!$C91)</f>
        <v/>
      </c>
      <c r="N104" s="26">
        <f>IF(Lohnjournal!$A91="","",Lohnjournal!$N91)</f>
        <v/>
      </c>
    </row>
    <row r="105">
      <c r="B105" s="28">
        <f>IF($A105="","",0)</f>
        <v/>
      </c>
      <c r="C105" s="27">
        <f>IF($A105="","",0)</f>
        <v/>
      </c>
      <c r="F105" s="27">
        <f>IF($E105="","",0)</f>
        <v/>
      </c>
      <c r="M105">
        <f>IF(Lohnjournal!$A92="","",Lohnjournal!$B92&amp;" "&amp;Lohnjournal!$C92)</f>
        <v/>
      </c>
      <c r="N105" s="26">
        <f>IF(Lohnjournal!$A92="","",Lohnjournal!$N92)</f>
        <v/>
      </c>
    </row>
    <row r="106">
      <c r="B106" s="28">
        <f>IF($A106="","",0)</f>
        <v/>
      </c>
      <c r="C106" s="27">
        <f>IF($A106="","",0)</f>
        <v/>
      </c>
      <c r="F106" s="27">
        <f>IF($E106="","",0)</f>
        <v/>
      </c>
      <c r="M106">
        <f>IF(Lohnjournal!$A93="","",Lohnjournal!$B93&amp;" "&amp;Lohnjournal!$C93)</f>
        <v/>
      </c>
      <c r="N106" s="26">
        <f>IF(Lohnjournal!$A93="","",Lohnjournal!$N93)</f>
        <v/>
      </c>
    </row>
    <row r="107">
      <c r="B107" s="28">
        <f>IF($A107="","",0)</f>
        <v/>
      </c>
      <c r="C107" s="27">
        <f>IF($A107="","",0)</f>
        <v/>
      </c>
      <c r="F107" s="27">
        <f>IF($E107="","",0)</f>
        <v/>
      </c>
      <c r="M107">
        <f>IF(Lohnjournal!$A94="","",Lohnjournal!$B94&amp;" "&amp;Lohnjournal!$C94)</f>
        <v/>
      </c>
      <c r="N107" s="26">
        <f>IF(Lohnjournal!$A94="","",Lohnjournal!$N94)</f>
        <v/>
      </c>
    </row>
    <row r="108">
      <c r="B108" s="28">
        <f>IF($A108="","",0)</f>
        <v/>
      </c>
      <c r="C108" s="27">
        <f>IF($A108="","",0)</f>
        <v/>
      </c>
      <c r="F108" s="27">
        <f>IF($E108="","",0)</f>
        <v/>
      </c>
      <c r="M108">
        <f>IF(Lohnjournal!$A95="","",Lohnjournal!$B95&amp;" "&amp;Lohnjournal!$C95)</f>
        <v/>
      </c>
      <c r="N108" s="26">
        <f>IF(Lohnjournal!$A95="","",Lohnjournal!$N95)</f>
        <v/>
      </c>
    </row>
    <row r="109">
      <c r="B109" s="28">
        <f>IF($A109="","",0)</f>
        <v/>
      </c>
      <c r="C109" s="27">
        <f>IF($A109="","",0)</f>
        <v/>
      </c>
      <c r="F109" s="27">
        <f>IF($E109="","",0)</f>
        <v/>
      </c>
      <c r="M109">
        <f>IF(Lohnjournal!$A96="","",Lohnjournal!$B96&amp;" "&amp;Lohnjournal!$C96)</f>
        <v/>
      </c>
      <c r="N109" s="26">
        <f>IF(Lohnjournal!$A96="","",Lohnjournal!$N96)</f>
        <v/>
      </c>
    </row>
    <row r="110">
      <c r="B110" s="28">
        <f>IF($A110="","",0)</f>
        <v/>
      </c>
      <c r="C110" s="27">
        <f>IF($A110="","",0)</f>
        <v/>
      </c>
      <c r="F110" s="27">
        <f>IF($E110="","",0)</f>
        <v/>
      </c>
      <c r="M110">
        <f>IF(Lohnjournal!$A97="","",Lohnjournal!$B97&amp;" "&amp;Lohnjournal!$C97)</f>
        <v/>
      </c>
      <c r="N110" s="26">
        <f>IF(Lohnjournal!$A97="","",Lohnjournal!$N97)</f>
        <v/>
      </c>
    </row>
    <row r="111">
      <c r="B111" s="28">
        <f>IF($A111="","",0)</f>
        <v/>
      </c>
      <c r="C111" s="27">
        <f>IF($A111="","",0)</f>
        <v/>
      </c>
      <c r="F111" s="27">
        <f>IF($E111="","",0)</f>
        <v/>
      </c>
      <c r="M111">
        <f>IF(Lohnjournal!$A98="","",Lohnjournal!$B98&amp;" "&amp;Lohnjournal!$C98)</f>
        <v/>
      </c>
      <c r="N111" s="26">
        <f>IF(Lohnjournal!$A98="","",Lohnjournal!$N98)</f>
        <v/>
      </c>
    </row>
    <row r="112">
      <c r="B112" s="28">
        <f>IF($A112="","",0)</f>
        <v/>
      </c>
      <c r="C112" s="27">
        <f>IF($A112="","",0)</f>
        <v/>
      </c>
      <c r="F112" s="27">
        <f>IF($E112="","",0)</f>
        <v/>
      </c>
      <c r="M112">
        <f>IF(Lohnjournal!$A99="","",Lohnjournal!$B99&amp;" "&amp;Lohnjournal!$C99)</f>
        <v/>
      </c>
      <c r="N112" s="26">
        <f>IF(Lohnjournal!$A99="","",Lohnjournal!$N99)</f>
        <v/>
      </c>
    </row>
    <row r="113">
      <c r="B113" s="28">
        <f>IF($A113="","",0)</f>
        <v/>
      </c>
      <c r="C113" s="27">
        <f>IF($A113="","",0)</f>
        <v/>
      </c>
      <c r="F113" s="27">
        <f>IF($E113="","",0)</f>
        <v/>
      </c>
      <c r="M113">
        <f>IF(Lohnjournal!$A100="","",Lohnjournal!$B100&amp;" "&amp;Lohnjournal!$C100)</f>
        <v/>
      </c>
      <c r="N113" s="26">
        <f>IF(Lohnjournal!$A100="","",Lohnjournal!$N100)</f>
        <v/>
      </c>
    </row>
    <row r="114">
      <c r="B114" s="28">
        <f>IF($A114="","",0)</f>
        <v/>
      </c>
      <c r="C114" s="27">
        <f>IF($A114="","",0)</f>
        <v/>
      </c>
      <c r="F114" s="27">
        <f>IF($E114="","",0)</f>
        <v/>
      </c>
      <c r="M114">
        <f>IF(Lohnjournal!$A101="","",Lohnjournal!$B101&amp;" "&amp;Lohnjournal!$C101)</f>
        <v/>
      </c>
      <c r="N114" s="26">
        <f>IF(Lohnjournal!$A101="","",Lohnjournal!$N101)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9" t="inlineStr">
        <is>
          <t>Lohnjournal Excel Vorlage Schweiz – Anleitung</t>
        </is>
      </c>
    </row>
    <row r="2">
      <c r="A2" s="30" t="inlineStr"/>
    </row>
    <row r="3">
      <c r="A3" s="31" t="inlineStr">
        <is>
          <t>1. Blatt «Lohnjournal»</t>
        </is>
      </c>
    </row>
    <row r="4">
      <c r="A4" s="30" t="inlineStr">
        <is>
          <t xml:space="preserve">   Haupttabelle für den monatlichen Lohnlauf. Erfassen Sie pro Zeile eine Mitarbeiterin oder einen Mitarbeiter.</t>
        </is>
      </c>
    </row>
    <row r="5">
      <c r="A5" s="30" t="inlineStr">
        <is>
          <t xml:space="preserve">   Gelb hinterlegte Zellen (Personal-Nr., Name, Vorname, Funktion, Ort, Kanton, AHV-Nummer, Beschäftigungsgrad,</t>
        </is>
      </c>
    </row>
    <row r="6">
      <c r="A6" s="30" t="inlineStr">
        <is>
          <t xml:space="preserve">   Lohnmonat, Monatslohn 100 %, Kinderzulagen, Bonus / Provision, Weitere Abzüge, Weitere Arbeitgeberkosten,</t>
        </is>
      </c>
    </row>
    <row r="7">
      <c r="A7" s="30" t="inlineStr">
        <is>
          <t xml:space="preserve">   Quellensteuerpflichtig) sind Eingabefelder. Alle übrigen Spalten werden automatisch berechnet.</t>
        </is>
      </c>
    </row>
    <row r="8">
      <c r="A8" s="30" t="inlineStr">
        <is>
          <t xml:space="preserve">   Bruttolohn = Monatslohn 100 % × Beschäftigungsgrad. Bruttolohn total = Bruttolohn + Kinderzulagen + Bonus.</t>
        </is>
      </c>
    </row>
    <row r="9">
      <c r="A9" s="30" t="inlineStr">
        <is>
          <t xml:space="preserve">   AHV/IV/EO, ALV (mit Jahresgrenze), NBU, BVG und Quellensteuer werden aus dem Blatt «Parameter» gelesen.</t>
        </is>
      </c>
    </row>
    <row r="10">
      <c r="A10" s="30" t="inlineStr">
        <is>
          <t xml:space="preserve">   Nettolohn = Bruttolohn total minus sämtliche Arbeitnehmerabzüge. Die Spalten V bis AC zeigen die Arbeitgeberkosten.</t>
        </is>
      </c>
    </row>
    <row r="11">
      <c r="A11" s="30" t="inlineStr">
        <is>
          <t xml:space="preserve">   Die Spalte «Bemerkung» zeigt «Prüfen», wenn eine Person quellensteuerpflichtig ist.</t>
        </is>
      </c>
    </row>
    <row r="12">
      <c r="A12" s="30" t="inlineStr">
        <is>
          <t xml:space="preserve">   Es sind 100 Datenzeilen vorbereitet; die Formeln und Filter decken den gesamten Bereich ab.</t>
        </is>
      </c>
    </row>
    <row r="13">
      <c r="A13" s="30" t="inlineStr"/>
    </row>
    <row r="14">
      <c r="A14" s="31" t="inlineStr">
        <is>
          <t>2. Blatt «Parameter»</t>
        </is>
      </c>
    </row>
    <row r="15">
      <c r="A15" s="30" t="inlineStr">
        <is>
          <t xml:space="preserve">   Zentrale Konfiguration aller Beitragssätze, der ALV-Jahresgrenze, des Lohnmonats, der Firma und der UID-Nummer.</t>
        </is>
      </c>
    </row>
    <row r="16">
      <c r="A16" s="30" t="inlineStr">
        <is>
          <t xml:space="preserve">   Alle Werte in der Spalte «Wert» (gelb) sind editierbar. Prozentsätze sind als Prozentwerte gespeichert.</t>
        </is>
      </c>
    </row>
    <row r="17">
      <c r="A17" s="30" t="inlineStr">
        <is>
          <t xml:space="preserve">   WICHTIG: Die Ansätze sind Beispielwerte. Prüfen Sie vor produktivem Einsatz die aktuellen Sätze</t>
        </is>
      </c>
    </row>
    <row r="18">
      <c r="A18" s="30" t="inlineStr">
        <is>
          <t xml:space="preserve">   (AHV/IV/EO, ALV, FAK-Kantonssatz, BVG-Plan Ihrer Pensionskasse, Quellensteuertarif des Kantons).</t>
        </is>
      </c>
    </row>
    <row r="19">
      <c r="A19" s="30" t="inlineStr"/>
    </row>
    <row r="20">
      <c r="A20" s="31" t="inlineStr">
        <is>
          <t>3. Blatt «Auswertung»</t>
        </is>
      </c>
    </row>
    <row r="21">
      <c r="A21" s="30" t="inlineStr">
        <is>
          <t xml:space="preserve">   Kennzahlen für die Geschäftsleitung: Totale Brutto- und Nettolöhne, Sozialabgaben, Arbeitgeberkosten,</t>
        </is>
      </c>
    </row>
    <row r="22">
      <c r="A22" s="30" t="inlineStr">
        <is>
          <t xml:space="preserve">   Arbeitgeberkostenquote sowie Anteil quellensteuerpflichtiger Mitarbeitender.</t>
        </is>
      </c>
    </row>
    <row r="23">
      <c r="A23" s="30" t="inlineStr">
        <is>
          <t xml:space="preserve">   Auswertung nach Kanton (ZH, BE, GE, BS, VD, LU, SG, TI) mit Anzahl und Bruttolohnsumme.</t>
        </is>
      </c>
    </row>
    <row r="24">
      <c r="A24" s="30" t="inlineStr">
        <is>
          <t xml:space="preserve">   Drei Diagramme: Bruttolohn pro Mitarbeitendem, Zusammensetzung der Arbeitgeberkosten, Bruttolohn nach Kanton.</t>
        </is>
      </c>
    </row>
    <row r="25">
      <c r="A25" s="30" t="inlineStr"/>
    </row>
    <row r="26">
      <c r="A26" s="31" t="inlineStr">
        <is>
          <t>Hinweise</t>
        </is>
      </c>
    </row>
    <row r="27">
      <c r="A27" s="30" t="inlineStr">
        <is>
          <t xml:space="preserve">   Währung: CHF mit Apostroph als Tausendertrennzeichen (CHF 1'234.55). Datum: DD.MM.YYYY.</t>
        </is>
      </c>
    </row>
    <row r="28">
      <c r="A28" s="30" t="inlineStr">
        <is>
          <t xml:space="preserve">   Negative oder ungewöhnliche Werte werden rot dargestellt. MWST ist auf Löhnen nicht anwendbar.</t>
        </is>
      </c>
    </row>
    <row r="29">
      <c r="A29" s="30" t="inlineStr">
        <is>
          <t xml:space="preserve">   Diese Vorlage ersetzt keine Beratung durch eine Treuhandstelle oder die Ausgleichskasse.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2026-08-27T19:09:34Z</dcterms:created>
  <dcterms:modified xmlns:dcterms="http://purl.org/dc/terms/" xmlns:xsi="http://www.w3.org/2001/XMLSchema-instance" xsi:type="dcterms:W3CDTF">2026-08-27T19:09:34Z</dcterms:modified>
</cp:coreProperties>
</file>