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hnausweis_2026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Parameter_und_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0.0%"/>
    <numFmt numFmtId="166" formatCode="CHF #'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DC2626"/>
      <sz val="10"/>
    </font>
    <font>
      <name val="Calibri"/>
      <b val="1"/>
      <color rgb="0016A34A"/>
      <sz val="10"/>
    </font>
    <font>
      <name val="Calibri"/>
      <b val="1"/>
      <sz val="10"/>
    </font>
    <font>
      <name val="Calibri"/>
      <b val="1"/>
      <color rgb="001E293B"/>
      <sz val="11"/>
    </font>
    <font>
      <name val="Calibri"/>
      <b val="1"/>
      <color rgb="00FFFFFF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pivotButton="0" quotePrefix="0" xfId="0"/>
    <xf numFmtId="0" fontId="3" fillId="3" borderId="1" pivotButton="0" quotePrefix="0" xfId="0"/>
    <xf numFmtId="165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pivotButton="0" quotePrefix="0" xfId="0"/>
    <xf numFmtId="0" fontId="3" fillId="4" borderId="1" pivotButton="0" quotePrefix="0" xfId="0"/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0" fontId="6" fillId="5" borderId="1" pivotButton="0" quotePrefix="0" xfId="0"/>
    <xf numFmtId="0" fontId="0" fillId="5" borderId="1" pivotButton="0" quotePrefix="0" xfId="0"/>
    <xf numFmtId="166" fontId="6" fillId="5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/>
    </xf>
    <xf numFmtId="1" fontId="3" fillId="7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166" fontId="5" fillId="7" borderId="1" applyAlignment="1" pivotButton="0" quotePrefix="0" xfId="0">
      <alignment horizontal="right" vertical="center"/>
    </xf>
    <xf numFmtId="166" fontId="3" fillId="7" borderId="1" applyAlignment="1" pivotButton="0" quotePrefix="0" xfId="0">
      <alignment horizontal="right" vertical="center"/>
    </xf>
    <xf numFmtId="165" fontId="3" fillId="7" borderId="1" applyAlignment="1" pivotButton="0" quotePrefix="0" xfId="0">
      <alignment horizontal="right" vertical="center"/>
    </xf>
    <xf numFmtId="0" fontId="7" fillId="0" borderId="0" pivotButton="0" quotePrefix="0" xfId="0"/>
    <xf numFmtId="166" fontId="3" fillId="3" borderId="1" pivotButton="0" quotePrefix="0" xfId="0"/>
    <xf numFmtId="166" fontId="5" fillId="3" borderId="1" pivotButton="0" quotePrefix="0" xfId="0"/>
    <xf numFmtId="166" fontId="3" fillId="4" borderId="1" pivotButton="0" quotePrefix="0" xfId="0"/>
    <xf numFmtId="166" fontId="5" fillId="4" borderId="1" pivotButton="0" quotePrefix="0" xfId="0"/>
    <xf numFmtId="0" fontId="3" fillId="0" borderId="1" pivotButton="0" quotePrefix="0" xfId="0"/>
    <xf numFmtId="0" fontId="8" fillId="8" borderId="0" applyAlignment="1" pivotButton="0" quotePrefix="0" xfId="0">
      <alignment horizontal="left" vertical="center"/>
    </xf>
    <xf numFmtId="165" fontId="6" fillId="7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164" fontId="3" fillId="3" borderId="1" pivotButton="0" quotePrefix="0" xfId="0"/>
    <xf numFmtId="165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right" vertical="center"/>
    </xf>
    <xf numFmtId="166" fontId="5" fillId="3" borderId="1" applyAlignment="1" pivotButton="0" quotePrefix="0" xfId="0">
      <alignment horizontal="right" vertical="center"/>
    </xf>
    <xf numFmtId="164" fontId="3" fillId="4" borderId="1" pivotButton="0" quotePrefix="0" xfId="0"/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66" fontId="6" fillId="5" borderId="1" applyAlignment="1" pivotButton="0" quotePrefix="0" xfId="0">
      <alignment horizontal="right" vertical="center"/>
    </xf>
    <xf numFmtId="166" fontId="5" fillId="7" borderId="1" applyAlignment="1" pivotButton="0" quotePrefix="0" xfId="0">
      <alignment horizontal="right" vertical="center"/>
    </xf>
    <xf numFmtId="166" fontId="3" fillId="7" borderId="1" applyAlignment="1" pivotButton="0" quotePrefix="0" xfId="0">
      <alignment horizontal="right" vertical="center"/>
    </xf>
    <xf numFmtId="165" fontId="3" fillId="7" borderId="1" applyAlignment="1" pivotButton="0" quotePrefix="0" xfId="0">
      <alignment horizontal="right" vertical="center"/>
    </xf>
    <xf numFmtId="166" fontId="3" fillId="3" borderId="1" pivotButton="0" quotePrefix="0" xfId="0"/>
    <xf numFmtId="166" fontId="5" fillId="3" borderId="1" pivotButton="0" quotePrefix="0" xfId="0"/>
    <xf numFmtId="166" fontId="3" fillId="4" borderId="1" pivotButton="0" quotePrefix="0" xfId="0"/>
    <xf numFmtId="166" fontId="5" fillId="4" borderId="1" pivotButton="0" quotePrefix="0" xfId="0"/>
    <xf numFmtId="165" fontId="6" fillId="7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Bruttolohn vs. Nettolohn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'Auswertung'!B13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'Auswertung'!$A$14:$A$23</f>
            </numRef>
          </cat>
          <val>
            <numRef>
              <f>'Auswertung'!$B$14:$B$23</f>
            </numRef>
          </val>
        </ser>
        <ser>
          <idx val="1"/>
          <order val="1"/>
          <tx>
            <strRef>
              <f>'Auswertung'!C13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'Auswertung'!$A$14:$A$23</f>
            </numRef>
          </cat>
          <val>
            <numRef>
              <f>'Auswertung'!$C$14:$C$23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Mitarbeitende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Lohnausweis-Pflicht</a:t>
            </a:r>
          </a:p>
        </rich>
      </tx>
    </title>
    <plotArea>
      <pieChart>
        <varyColors val="1"/>
        <ser>
          <idx val="0"/>
          <order val="0"/>
          <tx>
            <strRef>
              <f>'Auswertung'!B27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cat>
            <numRef>
              <f>'Auswertung'!$A$28:$A$29</f>
            </numRef>
          </cat>
          <val>
            <numRef>
              <f>'Auswertung'!$B$28:$B$29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20" customWidth="1" min="4" max="4"/>
    <col width="20" customWidth="1" min="5" max="5"/>
    <col width="14" customWidth="1" min="6" max="6"/>
    <col width="9" customWidth="1" min="7" max="7"/>
    <col width="14" customWidth="1" min="8" max="8"/>
    <col width="14" customWidth="1" min="9" max="9"/>
    <col width="14" customWidth="1" min="10" max="10"/>
    <col width="15" customWidth="1" min="11" max="11"/>
    <col width="14" customWidth="1" min="12" max="12"/>
    <col width="14" customWidth="1" min="13" max="13"/>
    <col width="18" customWidth="1" min="14" max="14"/>
    <col width="17" customWidth="1" min="15" max="15"/>
    <col width="18" customWidth="1" min="16" max="16"/>
    <col width="15" customWidth="1" min="17" max="17"/>
    <col width="15" customWidth="1" min="18" max="18"/>
    <col width="15" customWidth="1" min="19" max="19"/>
    <col width="17" customWidth="1" min="20" max="20"/>
    <col width="17" customWidth="1" min="21" max="21"/>
    <col width="15" customWidth="1" min="22" max="22"/>
    <col width="18" customWidth="1" min="23" max="23"/>
    <col width="22" customWidth="1" min="24" max="24"/>
  </cols>
  <sheetData>
    <row r="1" ht="30" customHeight="1">
      <c r="A1" s="1" t="inlineStr">
        <is>
          <t>Lohnausweis 2026 – Schweizer Vorlage</t>
        </is>
      </c>
    </row>
    <row r="2" ht="40" customHeight="1">
      <c r="A2" s="2" t="inlineStr">
        <is>
          <t>Mitarbeiter-ID</t>
        </is>
      </c>
      <c r="B2" s="2" t="inlineStr">
        <is>
          <t>Vorname</t>
        </is>
      </c>
      <c r="C2" s="2" t="inlineStr">
        <is>
          <t>Nachname</t>
        </is>
      </c>
      <c r="D2" s="2" t="inlineStr">
        <is>
          <t>AHV-Nummer</t>
        </is>
      </c>
      <c r="E2" s="2" t="inlineStr">
        <is>
          <t>UID-Nummer</t>
        </is>
      </c>
      <c r="F2" s="2" t="inlineStr">
        <is>
          <t>Wohnort</t>
        </is>
      </c>
      <c r="G2" s="2" t="inlineStr">
        <is>
          <t>Kanton</t>
        </is>
      </c>
      <c r="H2" s="2" t="inlineStr">
        <is>
          <t>Eintrittsdatum</t>
        </is>
      </c>
      <c r="I2" s="2" t="inlineStr">
        <is>
          <t>Austrittsdatum</t>
        </is>
      </c>
      <c r="J2" s="2" t="inlineStr">
        <is>
          <t>Beschäftigungsgrad %</t>
        </is>
      </c>
      <c r="K2" s="2" t="inlineStr">
        <is>
          <t>Bruttolohn CHF</t>
        </is>
      </c>
      <c r="L2" s="2" t="inlineStr">
        <is>
          <t>Bonus CHF</t>
        </is>
      </c>
      <c r="M2" s="2" t="inlineStr">
        <is>
          <t>Zulagen CHF</t>
        </is>
      </c>
      <c r="N2" s="2" t="inlineStr">
        <is>
          <t>Naturalleistungen CHF</t>
        </is>
      </c>
      <c r="O2" s="2" t="inlineStr">
        <is>
          <t>Spesen pauschal CHF</t>
        </is>
      </c>
      <c r="P2" s="2" t="inlineStr">
        <is>
          <t>AHV/IV/EO Abzug CHF</t>
        </is>
      </c>
      <c r="Q2" s="2" t="inlineStr">
        <is>
          <t>ALV Abzug CHF</t>
        </is>
      </c>
      <c r="R2" s="2" t="inlineStr">
        <is>
          <t>NBU Abzug CHF</t>
        </is>
      </c>
      <c r="S2" s="2" t="inlineStr">
        <is>
          <t>BVG Abzug CHF</t>
        </is>
      </c>
      <c r="T2" s="2" t="inlineStr">
        <is>
          <t>Quellensteuer CHF</t>
        </is>
      </c>
      <c r="U2" s="2" t="inlineStr">
        <is>
          <t>Total Abzüge CHF</t>
        </is>
      </c>
      <c r="V2" s="2" t="inlineStr">
        <is>
          <t>Nettolohn CHF</t>
        </is>
      </c>
      <c r="W2" s="2" t="inlineStr">
        <is>
          <t>Lohnausweis-Pflicht</t>
        </is>
      </c>
      <c r="X2" s="2" t="inlineStr">
        <is>
          <t>Bemerkung</t>
        </is>
      </c>
    </row>
    <row r="3">
      <c r="A3" s="3" t="inlineStr">
        <is>
          <t>MA-001</t>
        </is>
      </c>
      <c r="B3" s="4" t="inlineStr">
        <is>
          <t>Andrea</t>
        </is>
      </c>
      <c r="C3" s="4" t="inlineStr">
        <is>
          <t>Meier</t>
        </is>
      </c>
      <c r="D3" s="4" t="inlineStr">
        <is>
          <t>756.1234.5678.90</t>
        </is>
      </c>
      <c r="E3" s="4" t="inlineStr">
        <is>
          <t>CHE-123.456.789</t>
        </is>
      </c>
      <c r="F3" s="4" t="inlineStr">
        <is>
          <t>Zürich</t>
        </is>
      </c>
      <c r="G3" s="3" t="inlineStr">
        <is>
          <t>ZH</t>
        </is>
      </c>
      <c r="H3" s="42" t="n">
        <v>44621</v>
      </c>
      <c r="I3" s="6" t="inlineStr"/>
      <c r="J3" s="43" t="n">
        <v>1</v>
      </c>
      <c r="K3" s="44" t="n">
        <v>9800</v>
      </c>
      <c r="L3" s="44" t="n">
        <v>800</v>
      </c>
      <c r="M3" s="44" t="n">
        <v>200</v>
      </c>
      <c r="N3" s="44" t="n">
        <v>0</v>
      </c>
      <c r="O3" s="44" t="n">
        <v>150</v>
      </c>
      <c r="P3" s="45" t="n">
        <v>519.4</v>
      </c>
      <c r="Q3" s="45" t="n">
        <v>107.8</v>
      </c>
      <c r="R3" s="45" t="n">
        <v>147</v>
      </c>
      <c r="S3" s="45" t="n">
        <v>686</v>
      </c>
      <c r="T3" s="44" t="n">
        <v>0</v>
      </c>
      <c r="U3" s="45">
        <f>SUM(P3:T3)</f>
        <v/>
      </c>
      <c r="V3" s="46">
        <f>SUM(K3:N3)+O3-U3</f>
        <v/>
      </c>
      <c r="W3" s="3">
        <f>IF(OR(L3&gt;0,M3&gt;0,N3&gt;0,O3&gt;0,T3&gt;0),"Ja","Nein")</f>
        <v/>
      </c>
      <c r="X3" s="4" t="inlineStr">
        <is>
          <t>Leiterin HR</t>
        </is>
      </c>
    </row>
    <row r="4">
      <c r="A4" s="11" t="inlineStr">
        <is>
          <t>MA-002</t>
        </is>
      </c>
      <c r="B4" s="12" t="inlineStr">
        <is>
          <t>Markus</t>
        </is>
      </c>
      <c r="C4" s="12" t="inlineStr">
        <is>
          <t>Schmid</t>
        </is>
      </c>
      <c r="D4" s="12" t="inlineStr">
        <is>
          <t>756.2345.6789.01</t>
        </is>
      </c>
      <c r="E4" s="12" t="inlineStr">
        <is>
          <t>CHE-234.567.890</t>
        </is>
      </c>
      <c r="F4" s="12" t="inlineStr">
        <is>
          <t>Bern</t>
        </is>
      </c>
      <c r="G4" s="11" t="inlineStr">
        <is>
          <t>BE</t>
        </is>
      </c>
      <c r="H4" s="47" t="n">
        <v>43997</v>
      </c>
      <c r="I4" s="14" t="inlineStr"/>
      <c r="J4" s="48" t="n">
        <v>1</v>
      </c>
      <c r="K4" s="49" t="n">
        <v>7500</v>
      </c>
      <c r="L4" s="49" t="n">
        <v>0</v>
      </c>
      <c r="M4" s="49" t="n">
        <v>150</v>
      </c>
      <c r="N4" s="49" t="n">
        <v>0</v>
      </c>
      <c r="O4" s="49" t="n">
        <v>0</v>
      </c>
      <c r="P4" s="50" t="n">
        <v>397.5</v>
      </c>
      <c r="Q4" s="50" t="n">
        <v>82.5</v>
      </c>
      <c r="R4" s="50" t="n">
        <v>112.5</v>
      </c>
      <c r="S4" s="50" t="n">
        <v>525</v>
      </c>
      <c r="T4" s="49" t="n">
        <v>0</v>
      </c>
      <c r="U4" s="50">
        <f>SUM(P4:T4)</f>
        <v/>
      </c>
      <c r="V4" s="51">
        <f>SUM(K4:N4)+O4-U4</f>
        <v/>
      </c>
      <c r="W4" s="11">
        <f>IF(OR(L4&gt;0,M4&gt;0,N4&gt;0,O4&gt;0,T4&gt;0),"Ja","Nein")</f>
        <v/>
      </c>
      <c r="X4" s="12" t="inlineStr">
        <is>
          <t>Senior Entwickler</t>
        </is>
      </c>
    </row>
    <row r="5">
      <c r="A5" s="3" t="inlineStr">
        <is>
          <t>MA-003</t>
        </is>
      </c>
      <c r="B5" s="4" t="inlineStr">
        <is>
          <t>Sandra</t>
        </is>
      </c>
      <c r="C5" s="4" t="inlineStr">
        <is>
          <t>Keller</t>
        </is>
      </c>
      <c r="D5" s="4" t="inlineStr">
        <is>
          <t>756.3456.7890.12</t>
        </is>
      </c>
      <c r="E5" s="4" t="inlineStr">
        <is>
          <t>CHE-345.678.901</t>
        </is>
      </c>
      <c r="F5" s="4" t="inlineStr">
        <is>
          <t>Basel</t>
        </is>
      </c>
      <c r="G5" s="3" t="inlineStr">
        <is>
          <t>BS</t>
        </is>
      </c>
      <c r="H5" s="42" t="n">
        <v>43466</v>
      </c>
      <c r="I5" s="6" t="inlineStr"/>
      <c r="J5" s="43" t="n">
        <v>0.8</v>
      </c>
      <c r="K5" s="44" t="n">
        <v>6200</v>
      </c>
      <c r="L5" s="44" t="n">
        <v>500</v>
      </c>
      <c r="M5" s="44" t="n">
        <v>0</v>
      </c>
      <c r="N5" s="44" t="n">
        <v>250</v>
      </c>
      <c r="O5" s="44" t="n">
        <v>200</v>
      </c>
      <c r="P5" s="45" t="n">
        <v>328.6</v>
      </c>
      <c r="Q5" s="45" t="n">
        <v>68.2</v>
      </c>
      <c r="R5" s="45" t="n">
        <v>93</v>
      </c>
      <c r="S5" s="45" t="n">
        <v>434</v>
      </c>
      <c r="T5" s="44" t="n">
        <v>0</v>
      </c>
      <c r="U5" s="45">
        <f>SUM(P5:T5)</f>
        <v/>
      </c>
      <c r="V5" s="46">
        <f>SUM(K5:N5)+O5-U5</f>
        <v/>
      </c>
      <c r="W5" s="3">
        <f>IF(OR(L5&gt;0,M5&gt;0,N5&gt;0,O5&gt;0,T5&gt;0),"Ja","Nein")</f>
        <v/>
      </c>
      <c r="X5" s="4" t="inlineStr">
        <is>
          <t>Buchhaltung 80%</t>
        </is>
      </c>
    </row>
    <row r="6">
      <c r="A6" s="11" t="inlineStr">
        <is>
          <t>MA-004</t>
        </is>
      </c>
      <c r="B6" s="12" t="inlineStr">
        <is>
          <t>Thomas</t>
        </is>
      </c>
      <c r="C6" s="12" t="inlineStr">
        <is>
          <t>Fischer</t>
        </is>
      </c>
      <c r="D6" s="12" t="inlineStr">
        <is>
          <t>756.4567.8901.23</t>
        </is>
      </c>
      <c r="E6" s="12" t="inlineStr">
        <is>
          <t>CHE-456.789.012</t>
        </is>
      </c>
      <c r="F6" s="12" t="inlineStr">
        <is>
          <t>Genf</t>
        </is>
      </c>
      <c r="G6" s="11" t="inlineStr">
        <is>
          <t>GE</t>
        </is>
      </c>
      <c r="H6" s="47" t="n">
        <v>44440</v>
      </c>
      <c r="I6" s="14" t="inlineStr"/>
      <c r="J6" s="48" t="n">
        <v>1</v>
      </c>
      <c r="K6" s="49" t="n">
        <v>12500</v>
      </c>
      <c r="L6" s="49" t="n">
        <v>1500</v>
      </c>
      <c r="M6" s="49" t="n">
        <v>300</v>
      </c>
      <c r="N6" s="49" t="n">
        <v>0</v>
      </c>
      <c r="O6" s="49" t="n">
        <v>0</v>
      </c>
      <c r="P6" s="50" t="n">
        <v>662.5</v>
      </c>
      <c r="Q6" s="50" t="n">
        <v>137.5</v>
      </c>
      <c r="R6" s="50" t="n">
        <v>187.5</v>
      </c>
      <c r="S6" s="50" t="n">
        <v>875</v>
      </c>
      <c r="T6" s="50" t="n">
        <v>1500</v>
      </c>
      <c r="U6" s="50">
        <f>SUM(P6:T6)</f>
        <v/>
      </c>
      <c r="V6" s="51">
        <f>SUM(K6:N6)+O6-U6</f>
        <v/>
      </c>
      <c r="W6" s="11">
        <f>IF(OR(L6&gt;0,M6&gt;0,N6&gt;0,O6&gt;0,T6&gt;0),"Ja","Nein")</f>
        <v/>
      </c>
      <c r="X6" s="12" t="inlineStr">
        <is>
          <t>Direktor, Quellensteuer</t>
        </is>
      </c>
    </row>
    <row r="7">
      <c r="A7" s="3" t="inlineStr">
        <is>
          <t>MA-005</t>
        </is>
      </c>
      <c r="B7" s="4" t="inlineStr">
        <is>
          <t>Reto</t>
        </is>
      </c>
      <c r="C7" s="4" t="inlineStr">
        <is>
          <t>Huber</t>
        </is>
      </c>
      <c r="D7" s="4" t="inlineStr">
        <is>
          <t>756.5678.9012.34</t>
        </is>
      </c>
      <c r="E7" s="4" t="inlineStr">
        <is>
          <t>CHE-567.890.123</t>
        </is>
      </c>
      <c r="F7" s="4" t="inlineStr">
        <is>
          <t>Luzern</t>
        </is>
      </c>
      <c r="G7" s="3" t="inlineStr">
        <is>
          <t>LU</t>
        </is>
      </c>
      <c r="H7" s="42" t="n">
        <v>46113</v>
      </c>
      <c r="I7" s="6" t="inlineStr"/>
      <c r="J7" s="43" t="n">
        <v>1</v>
      </c>
      <c r="K7" s="44" t="n">
        <v>5200</v>
      </c>
      <c r="L7" s="44" t="n">
        <v>0</v>
      </c>
      <c r="M7" s="44" t="n">
        <v>0</v>
      </c>
      <c r="N7" s="44" t="n">
        <v>0</v>
      </c>
      <c r="O7" s="44" t="n">
        <v>0</v>
      </c>
      <c r="P7" s="45" t="n">
        <v>275.6</v>
      </c>
      <c r="Q7" s="45" t="n">
        <v>57.2</v>
      </c>
      <c r="R7" s="45" t="n">
        <v>78</v>
      </c>
      <c r="S7" s="45" t="n">
        <v>364</v>
      </c>
      <c r="T7" s="44" t="n">
        <v>0</v>
      </c>
      <c r="U7" s="45">
        <f>SUM(P7:T7)</f>
        <v/>
      </c>
      <c r="V7" s="46">
        <f>SUM(K7:N7)+O7-U7</f>
        <v/>
      </c>
      <c r="W7" s="3">
        <f>IF(OR(L7&gt;0,M7&gt;0,N7&gt;0,O7&gt;0,T7&gt;0),"Ja","Nein")</f>
        <v/>
      </c>
      <c r="X7" s="4" t="inlineStr">
        <is>
          <t>Neueintritt April 2026</t>
        </is>
      </c>
    </row>
    <row r="8">
      <c r="A8" s="11" t="inlineStr">
        <is>
          <t>MA-006</t>
        </is>
      </c>
      <c r="B8" s="12" t="inlineStr">
        <is>
          <t>Nicole</t>
        </is>
      </c>
      <c r="C8" s="12" t="inlineStr">
        <is>
          <t>Baumann</t>
        </is>
      </c>
      <c r="D8" s="12" t="inlineStr">
        <is>
          <t>756.6789.0123.45</t>
        </is>
      </c>
      <c r="E8" s="12" t="inlineStr">
        <is>
          <t>CHE-678.901.234</t>
        </is>
      </c>
      <c r="F8" s="12" t="inlineStr">
        <is>
          <t>Winterthur</t>
        </is>
      </c>
      <c r="G8" s="11" t="inlineStr">
        <is>
          <t>ZH</t>
        </is>
      </c>
      <c r="H8" s="47" t="n">
        <v>43282</v>
      </c>
      <c r="I8" s="14" t="inlineStr"/>
      <c r="J8" s="48" t="n">
        <v>0.6</v>
      </c>
      <c r="K8" s="49" t="n">
        <v>4800</v>
      </c>
      <c r="L8" s="49" t="n">
        <v>0</v>
      </c>
      <c r="M8" s="49" t="n">
        <v>100</v>
      </c>
      <c r="N8" s="49" t="n">
        <v>0</v>
      </c>
      <c r="O8" s="49" t="n">
        <v>100</v>
      </c>
      <c r="P8" s="50" t="n">
        <v>254.4</v>
      </c>
      <c r="Q8" s="50" t="n">
        <v>52.8</v>
      </c>
      <c r="R8" s="50" t="n">
        <v>72</v>
      </c>
      <c r="S8" s="50" t="n">
        <v>336</v>
      </c>
      <c r="T8" s="49" t="n">
        <v>0</v>
      </c>
      <c r="U8" s="50">
        <f>SUM(P8:T8)</f>
        <v/>
      </c>
      <c r="V8" s="51">
        <f>SUM(K8:N8)+O8-U8</f>
        <v/>
      </c>
      <c r="W8" s="11">
        <f>IF(OR(L8&gt;0,M8&gt;0,N8&gt;0,O8&gt;0,T8&gt;0),"Ja","Nein")</f>
        <v/>
      </c>
      <c r="X8" s="12" t="inlineStr">
        <is>
          <t>Teilzeit 60%</t>
        </is>
      </c>
    </row>
    <row r="9">
      <c r="A9" s="3" t="inlineStr">
        <is>
          <t>MA-007</t>
        </is>
      </c>
      <c r="B9" s="4" t="inlineStr">
        <is>
          <t>Stefan</t>
        </is>
      </c>
      <c r="C9" s="4" t="inlineStr">
        <is>
          <t>Frei</t>
        </is>
      </c>
      <c r="D9" s="4" t="inlineStr">
        <is>
          <t>756.7890.1234.56</t>
        </is>
      </c>
      <c r="E9" s="4" t="inlineStr">
        <is>
          <t>CHE-789.012.345</t>
        </is>
      </c>
      <c r="F9" s="4" t="inlineStr">
        <is>
          <t>St. Gallen</t>
        </is>
      </c>
      <c r="G9" s="3" t="inlineStr">
        <is>
          <t>SG</t>
        </is>
      </c>
      <c r="H9" s="42" t="n">
        <v>44958</v>
      </c>
      <c r="I9" s="42" t="n">
        <v>46203</v>
      </c>
      <c r="J9" s="43" t="n">
        <v>1</v>
      </c>
      <c r="K9" s="44" t="n">
        <v>8100</v>
      </c>
      <c r="L9" s="44" t="n">
        <v>600</v>
      </c>
      <c r="M9" s="44" t="n">
        <v>0</v>
      </c>
      <c r="N9" s="44" t="n">
        <v>0</v>
      </c>
      <c r="O9" s="44" t="n">
        <v>0</v>
      </c>
      <c r="P9" s="45" t="n">
        <v>429.3</v>
      </c>
      <c r="Q9" s="45" t="n">
        <v>89.09999999999999</v>
      </c>
      <c r="R9" s="45" t="n">
        <v>121.5</v>
      </c>
      <c r="S9" s="45" t="n">
        <v>567</v>
      </c>
      <c r="T9" s="44" t="n">
        <v>0</v>
      </c>
      <c r="U9" s="45">
        <f>SUM(P9:T9)</f>
        <v/>
      </c>
      <c r="V9" s="46">
        <f>SUM(K9:N9)+O9-U9</f>
        <v/>
      </c>
      <c r="W9" s="3">
        <f>IF(OR(L9&gt;0,M9&gt;0,N9&gt;0,O9&gt;0,T9&gt;0),"Ja","Nein")</f>
        <v/>
      </c>
      <c r="X9" s="4" t="inlineStr">
        <is>
          <t>Austritt 30.06.2026</t>
        </is>
      </c>
    </row>
    <row r="10">
      <c r="A10" s="11" t="inlineStr">
        <is>
          <t>MA-008</t>
        </is>
      </c>
      <c r="B10" s="12" t="inlineStr">
        <is>
          <t>Claudia</t>
        </is>
      </c>
      <c r="C10" s="12" t="inlineStr">
        <is>
          <t>Moser</t>
        </is>
      </c>
      <c r="D10" s="12" t="inlineStr">
        <is>
          <t>756.8901.2345.67</t>
        </is>
      </c>
      <c r="E10" s="12" t="inlineStr">
        <is>
          <t>CHE-890.123.456</t>
        </is>
      </c>
      <c r="F10" s="12" t="inlineStr">
        <is>
          <t>Lausanne</t>
        </is>
      </c>
      <c r="G10" s="11" t="inlineStr">
        <is>
          <t>VD</t>
        </is>
      </c>
      <c r="H10" s="47" t="n">
        <v>44105</v>
      </c>
      <c r="I10" s="14" t="inlineStr"/>
      <c r="J10" s="48" t="n">
        <v>0.8</v>
      </c>
      <c r="K10" s="49" t="n">
        <v>6800</v>
      </c>
      <c r="L10" s="49" t="n">
        <v>0</v>
      </c>
      <c r="M10" s="49" t="n">
        <v>200</v>
      </c>
      <c r="N10" s="49" t="n">
        <v>300</v>
      </c>
      <c r="O10" s="49" t="n">
        <v>0</v>
      </c>
      <c r="P10" s="50" t="n">
        <v>360.4</v>
      </c>
      <c r="Q10" s="50" t="n">
        <v>74.8</v>
      </c>
      <c r="R10" s="50" t="n">
        <v>102</v>
      </c>
      <c r="S10" s="50" t="n">
        <v>476</v>
      </c>
      <c r="T10" s="49" t="n">
        <v>0</v>
      </c>
      <c r="U10" s="50">
        <f>SUM(P10:T10)</f>
        <v/>
      </c>
      <c r="V10" s="51">
        <f>SUM(K10:N10)+O10-U10</f>
        <v/>
      </c>
      <c r="W10" s="11">
        <f>IF(OR(L10&gt;0,M10&gt;0,N10&gt;0,O10&gt;0,T10&gt;0),"Ja","Nein")</f>
        <v/>
      </c>
      <c r="X10" s="12" t="inlineStr">
        <is>
          <t>Projektleiterin 80%</t>
        </is>
      </c>
    </row>
    <row r="11">
      <c r="A11" s="3" t="inlineStr">
        <is>
          <t>MA-009</t>
        </is>
      </c>
      <c r="B11" s="4" t="inlineStr">
        <is>
          <t>Daniela</t>
        </is>
      </c>
      <c r="C11" s="4" t="inlineStr">
        <is>
          <t>Brunner</t>
        </is>
      </c>
      <c r="D11" s="4" t="inlineStr">
        <is>
          <t>756.9012.3456.78</t>
        </is>
      </c>
      <c r="E11" s="4" t="inlineStr">
        <is>
          <t>CHE-901.234.567</t>
        </is>
      </c>
      <c r="F11" s="4" t="inlineStr">
        <is>
          <t>Lugano</t>
        </is>
      </c>
      <c r="G11" s="3" t="inlineStr">
        <is>
          <t>TI</t>
        </is>
      </c>
      <c r="H11" s="42" t="n">
        <v>46037</v>
      </c>
      <c r="I11" s="6" t="inlineStr"/>
      <c r="J11" s="43" t="n">
        <v>1</v>
      </c>
      <c r="K11" s="44" t="n">
        <v>7200</v>
      </c>
      <c r="L11" s="44" t="n">
        <v>400</v>
      </c>
      <c r="M11" s="44" t="n">
        <v>0</v>
      </c>
      <c r="N11" s="44" t="n">
        <v>0</v>
      </c>
      <c r="O11" s="44" t="n">
        <v>180</v>
      </c>
      <c r="P11" s="45" t="n">
        <v>381.6</v>
      </c>
      <c r="Q11" s="45" t="n">
        <v>79.2</v>
      </c>
      <c r="R11" s="45" t="n">
        <v>108</v>
      </c>
      <c r="S11" s="45" t="n">
        <v>504</v>
      </c>
      <c r="T11" s="45" t="n">
        <v>864</v>
      </c>
      <c r="U11" s="45">
        <f>SUM(P11:T11)</f>
        <v/>
      </c>
      <c r="V11" s="46">
        <f>SUM(K11:N11)+O11-U11</f>
        <v/>
      </c>
      <c r="W11" s="3">
        <f>IF(OR(L11&gt;0,M11&gt;0,N11&gt;0,O11&gt;0,T11&gt;0),"Ja","Nein")</f>
        <v/>
      </c>
      <c r="X11" s="4" t="inlineStr">
        <is>
          <t>Quellensteuer, Neueintritt</t>
        </is>
      </c>
    </row>
    <row r="12">
      <c r="A12" s="11" t="inlineStr">
        <is>
          <t>MA-010</t>
        </is>
      </c>
      <c r="B12" s="12" t="inlineStr">
        <is>
          <t>Beat</t>
        </is>
      </c>
      <c r="C12" s="12" t="inlineStr">
        <is>
          <t>Gerber</t>
        </is>
      </c>
      <c r="D12" s="12" t="inlineStr">
        <is>
          <t>756.0123.4567.89</t>
        </is>
      </c>
      <c r="E12" s="12" t="inlineStr">
        <is>
          <t>CHE-012.345.678</t>
        </is>
      </c>
      <c r="F12" s="12" t="inlineStr">
        <is>
          <t>Biel</t>
        </is>
      </c>
      <c r="G12" s="11" t="inlineStr">
        <is>
          <t>BE</t>
        </is>
      </c>
      <c r="H12" s="47" t="n">
        <v>42125</v>
      </c>
      <c r="I12" s="14" t="inlineStr"/>
      <c r="J12" s="48" t="n">
        <v>0.5</v>
      </c>
      <c r="K12" s="49" t="n">
        <v>4900</v>
      </c>
      <c r="L12" s="49" t="n">
        <v>0</v>
      </c>
      <c r="M12" s="49" t="n">
        <v>0</v>
      </c>
      <c r="N12" s="49" t="n">
        <v>0</v>
      </c>
      <c r="O12" s="49" t="n">
        <v>0</v>
      </c>
      <c r="P12" s="50" t="n">
        <v>259.7</v>
      </c>
      <c r="Q12" s="50" t="n">
        <v>53.9</v>
      </c>
      <c r="R12" s="50" t="n">
        <v>73.5</v>
      </c>
      <c r="S12" s="50" t="n">
        <v>343</v>
      </c>
      <c r="T12" s="49" t="n">
        <v>0</v>
      </c>
      <c r="U12" s="50">
        <f>SUM(P12:T12)</f>
        <v/>
      </c>
      <c r="V12" s="51">
        <f>SUM(K12:N12)+O12-U12</f>
        <v/>
      </c>
      <c r="W12" s="11">
        <f>IF(OR(L12&gt;0,M12&gt;0,N12&gt;0,O12&gt;0,T12&gt;0),"Ja","Nein")</f>
        <v/>
      </c>
      <c r="X12" s="12" t="inlineStr">
        <is>
          <t>Teilzeit 50%</t>
        </is>
      </c>
    </row>
    <row r="13">
      <c r="A13" s="19" t="inlineStr">
        <is>
          <t>TOTAL</t>
        </is>
      </c>
      <c r="B13" s="20" t="n"/>
      <c r="C13" s="20" t="n"/>
      <c r="D13" s="20" t="n"/>
      <c r="E13" s="20" t="n"/>
      <c r="F13" s="20" t="n"/>
      <c r="G13" s="20" t="n"/>
      <c r="H13" s="20" t="n"/>
      <c r="I13" s="20" t="n"/>
      <c r="J13" s="20" t="n"/>
      <c r="K13" s="52">
        <f>SUM(K3:K12)</f>
        <v/>
      </c>
      <c r="L13" s="52">
        <f>SUM(L3:L12)</f>
        <v/>
      </c>
      <c r="M13" s="52">
        <f>SUM(M3:M12)</f>
        <v/>
      </c>
      <c r="N13" s="52">
        <f>SUM(N3:N12)</f>
        <v/>
      </c>
      <c r="O13" s="52">
        <f>SUM(O3:O12)</f>
        <v/>
      </c>
      <c r="P13" s="52">
        <f>SUM(P3:P12)</f>
        <v/>
      </c>
      <c r="Q13" s="52">
        <f>SUM(Q3:Q12)</f>
        <v/>
      </c>
      <c r="R13" s="52">
        <f>SUM(R3:R12)</f>
        <v/>
      </c>
      <c r="S13" s="52">
        <f>SUM(S3:S12)</f>
        <v/>
      </c>
      <c r="T13" s="52">
        <f>SUM(T3:T12)</f>
        <v/>
      </c>
      <c r="U13" s="52">
        <f>SUM(U3:U12)</f>
        <v/>
      </c>
      <c r="V13" s="52">
        <f>SUM(V3:V12)</f>
        <v/>
      </c>
      <c r="W13" s="20" t="n"/>
      <c r="X13" s="20" t="n"/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20" customWidth="1" min="3" max="3"/>
    <col width="5" customWidth="1" min="4" max="4"/>
  </cols>
  <sheetData>
    <row r="1" ht="28" customHeight="1">
      <c r="A1" s="1" t="inlineStr">
        <is>
          <t>Lohnausweis-Auswertung 2026 – HR Dashboard</t>
        </is>
      </c>
    </row>
    <row r="2">
      <c r="A2" s="22" t="inlineStr">
        <is>
          <t>Kennzahl</t>
        </is>
      </c>
      <c r="B2" s="22" t="inlineStr">
        <is>
          <t>Wert</t>
        </is>
      </c>
    </row>
    <row r="3">
      <c r="A3" s="23" t="inlineStr">
        <is>
          <t>Anzahl Mitarbeitende</t>
        </is>
      </c>
      <c r="B3" s="24">
        <f>COUNTA(Lohnausweis_2026!A3:A12)</f>
        <v/>
      </c>
    </row>
    <row r="4">
      <c r="A4" s="25" t="inlineStr">
        <is>
          <t>Summe Bruttolöhne CHF</t>
        </is>
      </c>
      <c r="B4" s="53">
        <f>SUM(Lohnausweis_2026!K3:K12)</f>
        <v/>
      </c>
    </row>
    <row r="5">
      <c r="A5" s="23" t="inlineStr">
        <is>
          <t>Summe Total Abzüge CHF</t>
        </is>
      </c>
      <c r="B5" s="54">
        <f>SUM(Lohnausweis_2026!U3:U12)</f>
        <v/>
      </c>
    </row>
    <row r="6">
      <c r="A6" s="25" t="inlineStr">
        <is>
          <t>Summe Nettolöhne CHF</t>
        </is>
      </c>
      <c r="B6" s="53">
        <f>SUM(Lohnausweis_2026!V3:V12)</f>
        <v/>
      </c>
    </row>
    <row r="7">
      <c r="A7" s="23" t="inlineStr">
        <is>
          <t>Durchschnittlicher Bruttolohn CHF</t>
        </is>
      </c>
      <c r="B7" s="54">
        <f>AVERAGE(Lohnausweis_2026!K3:K12)</f>
        <v/>
      </c>
    </row>
    <row r="8">
      <c r="A8" s="25" t="inlineStr">
        <is>
          <t>Durchschnittlicher Nettolohn CHF</t>
        </is>
      </c>
      <c r="B8" s="54">
        <f>AVERAGE(Lohnausweis_2026!V3:V12)</f>
        <v/>
      </c>
    </row>
    <row r="9">
      <c r="A9" s="23" t="inlineStr">
        <is>
          <t>Anzahl Lohnausweis-pflichtige Fälle</t>
        </is>
      </c>
      <c r="B9" s="24">
        <f>COUNTIF(Lohnausweis_2026!W3:W12,"Ja")</f>
        <v/>
      </c>
    </row>
    <row r="10">
      <c r="A10" s="25" t="inlineStr">
        <is>
          <t>Anteil Mitarbeitende mit Bonus</t>
        </is>
      </c>
      <c r="B10" s="55">
        <f>IFERROR(COUNTIF(Lohnausweis_2026!L3:L12,"&gt;0")/COUNTA(Lohnausweis_2026!A3:A12),0)</f>
        <v/>
      </c>
    </row>
    <row r="11"/>
    <row r="12">
      <c r="A12" s="29" t="inlineStr">
        <is>
          <t>Brutto- vs. Nettolohn nach Mitarbeitenden</t>
        </is>
      </c>
    </row>
    <row r="13">
      <c r="A13" s="2" t="inlineStr">
        <is>
          <t>Mitarbeiter/in</t>
        </is>
      </c>
      <c r="B13" s="2" t="inlineStr">
        <is>
          <t>Bruttolohn CHF</t>
        </is>
      </c>
      <c r="C13" s="2" t="inlineStr">
        <is>
          <t>Nettolohn CHF</t>
        </is>
      </c>
    </row>
    <row r="14">
      <c r="A14" s="6" t="inlineStr">
        <is>
          <t>Andrea M.</t>
        </is>
      </c>
      <c r="B14" s="56" t="n">
        <v>9800</v>
      </c>
      <c r="C14" s="57" t="n">
        <v>9489.799999999999</v>
      </c>
    </row>
    <row r="15">
      <c r="A15" s="14" t="inlineStr">
        <is>
          <t>Markus S.</t>
        </is>
      </c>
      <c r="B15" s="58" t="n">
        <v>7500</v>
      </c>
      <c r="C15" s="59" t="n">
        <v>6532.5</v>
      </c>
    </row>
    <row r="16">
      <c r="A16" s="6" t="inlineStr">
        <is>
          <t>Sandra K.</t>
        </is>
      </c>
      <c r="B16" s="56" t="n">
        <v>6200</v>
      </c>
      <c r="C16" s="57" t="n">
        <v>6226.2</v>
      </c>
    </row>
    <row r="17">
      <c r="A17" s="14" t="inlineStr">
        <is>
          <t>Thomas F.</t>
        </is>
      </c>
      <c r="B17" s="58" t="n">
        <v>12500</v>
      </c>
      <c r="C17" s="59" t="n">
        <v>10937.5</v>
      </c>
    </row>
    <row r="18">
      <c r="A18" s="6" t="inlineStr">
        <is>
          <t>Reto H.</t>
        </is>
      </c>
      <c r="B18" s="56" t="n">
        <v>5200</v>
      </c>
      <c r="C18" s="57" t="n">
        <v>4425.2</v>
      </c>
    </row>
    <row r="19">
      <c r="A19" s="14" t="inlineStr">
        <is>
          <t>Nicole B.</t>
        </is>
      </c>
      <c r="B19" s="58" t="n">
        <v>4800</v>
      </c>
      <c r="C19" s="59" t="n">
        <v>4284.8</v>
      </c>
    </row>
    <row r="20">
      <c r="A20" s="6" t="inlineStr">
        <is>
          <t>Stefan F.</t>
        </is>
      </c>
      <c r="B20" s="56" t="n">
        <v>8100</v>
      </c>
      <c r="C20" s="57" t="n">
        <v>7493.1</v>
      </c>
    </row>
    <row r="21">
      <c r="A21" s="14" t="inlineStr">
        <is>
          <t>Claudia M.</t>
        </is>
      </c>
      <c r="B21" s="58" t="n">
        <v>6800</v>
      </c>
      <c r="C21" s="59" t="n">
        <v>6286.8</v>
      </c>
    </row>
    <row r="22">
      <c r="A22" s="6" t="inlineStr">
        <is>
          <t>Daniela B.</t>
        </is>
      </c>
      <c r="B22" s="56" t="n">
        <v>7200</v>
      </c>
      <c r="C22" s="57" t="n">
        <v>5843.2</v>
      </c>
    </row>
    <row r="23">
      <c r="A23" s="14" t="inlineStr">
        <is>
          <t>Beat G.</t>
        </is>
      </c>
      <c r="B23" s="58" t="n">
        <v>4900</v>
      </c>
      <c r="C23" s="59" t="n">
        <v>4169.9</v>
      </c>
    </row>
    <row r="24"/>
    <row r="25"/>
    <row r="26">
      <c r="A26" s="29" t="inlineStr">
        <is>
          <t>Lohnausweis-Pflicht: Ja vs. Nein</t>
        </is>
      </c>
    </row>
    <row r="27">
      <c r="A27" s="2" t="inlineStr">
        <is>
          <t>Status</t>
        </is>
      </c>
      <c r="B27" s="2" t="inlineStr">
        <is>
          <t>Anzahl</t>
        </is>
      </c>
    </row>
    <row r="28">
      <c r="A28" s="34" t="inlineStr">
        <is>
          <t>Ja</t>
        </is>
      </c>
      <c r="B28" s="34">
        <f>COUNTIF(Lohnausweis_2026!W3:W12,"Ja")</f>
        <v/>
      </c>
    </row>
    <row r="29">
      <c r="A29" s="34" t="inlineStr">
        <is>
          <t>Nein</t>
        </is>
      </c>
      <c r="B29" s="34">
        <f>COUNTIF(Lohnausweis_2026!W3:W12,"Nein")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35" customWidth="1" min="1" max="1"/>
    <col width="25" customWidth="1" min="2" max="2"/>
    <col width="55" customWidth="1" min="3" max="3"/>
    <col width="5" customWidth="1" min="4" max="4"/>
  </cols>
  <sheetData>
    <row r="1" ht="28" customHeight="1">
      <c r="A1" s="1" t="inlineStr">
        <is>
          <t>Parameter &amp; Hinweise – Lohnausweis Schweiz 2026</t>
        </is>
      </c>
    </row>
    <row r="2">
      <c r="A2" s="35" t="inlineStr">
        <is>
          <t>Sozialversicherungsabzüge (Arbeitnehmeranteil)</t>
        </is>
      </c>
    </row>
    <row r="3" ht="18" customHeight="1">
      <c r="A3" s="22" t="inlineStr">
        <is>
          <t>Bezeichnung</t>
        </is>
      </c>
      <c r="B3" s="22" t="inlineStr">
        <is>
          <t>Satz %</t>
        </is>
      </c>
      <c r="C3" s="22" t="inlineStr">
        <is>
          <t>Hinweis</t>
        </is>
      </c>
    </row>
    <row r="4" ht="18" customHeight="1">
      <c r="A4" s="6" t="inlineStr">
        <is>
          <t>AHV/IV/EO Arbeitnehmeranteil</t>
        </is>
      </c>
      <c r="B4" s="60" t="n">
        <v>0.053</v>
      </c>
      <c r="C4" s="37" t="inlineStr">
        <is>
          <t>Gilt für alle Arbeitnehmenden bis zum Rentenalter (Männer 65, Frauen 65 ab 2025)</t>
        </is>
      </c>
    </row>
    <row r="5" ht="18" customHeight="1">
      <c r="A5" s="14" t="inlineStr">
        <is>
          <t>ALV Arbeitnehmeranteil</t>
        </is>
      </c>
      <c r="B5" s="60" t="n">
        <v>0.011</v>
      </c>
      <c r="C5" s="38" t="inlineStr">
        <is>
          <t>Arbeitslosenversicherung bis Lohn CHF 148'200/Jahr</t>
        </is>
      </c>
    </row>
    <row r="6" ht="18" customHeight="1">
      <c r="A6" s="6" t="inlineStr">
        <is>
          <t>NBU Arbeitnehmeranteil</t>
        </is>
      </c>
      <c r="B6" s="60" t="n">
        <v>0.015</v>
      </c>
      <c r="C6" s="37" t="inlineStr">
        <is>
          <t>Nichtberufsunfall – je nach Versicherung leicht abweichend</t>
        </is>
      </c>
    </row>
    <row r="7" ht="18" customHeight="1">
      <c r="A7" s="14" t="inlineStr">
        <is>
          <t>BVG Arbeitnehmeranteil</t>
        </is>
      </c>
      <c r="B7" s="60" t="n">
        <v>0.07000000000000001</v>
      </c>
      <c r="C7" s="38" t="inlineStr">
        <is>
          <t>Pauschalwert; je nach Vorsorgeplan und Altersstufe variiert</t>
        </is>
      </c>
    </row>
    <row r="8" ht="18" customHeight="1">
      <c r="A8" s="6" t="inlineStr">
        <is>
          <t>Quellensteuer</t>
        </is>
      </c>
      <c r="B8" s="39" t="inlineStr">
        <is>
          <t>Kantonal</t>
        </is>
      </c>
      <c r="C8" s="37" t="inlineStr">
        <is>
          <t>Gilt für Mitarbeitende ohne Niederlassungsbewilligung; Satz kantonal</t>
        </is>
      </c>
    </row>
    <row r="9" ht="18" customHeight="1"/>
    <row r="10">
      <c r="A10" s="35" t="inlineStr">
        <is>
          <t>MWST &amp; Spesen</t>
        </is>
      </c>
    </row>
    <row r="11" ht="18" customHeight="1">
      <c r="A11" s="6" t="inlineStr">
        <is>
          <t>MWST Normalsatz</t>
        </is>
      </c>
      <c r="B11" s="39" t="inlineStr">
        <is>
          <t>8.1%</t>
        </is>
      </c>
      <c r="C11" s="37" t="inlineStr">
        <is>
          <t>Gilt für Naturalleistungen und geldwerte Vorteile falls MWST-relevant</t>
        </is>
      </c>
    </row>
    <row r="12" ht="18" customHeight="1">
      <c r="A12" s="14" t="inlineStr">
        <is>
          <t>MWST Sondersatz Beherbergung</t>
        </is>
      </c>
      <c r="B12" s="39" t="inlineStr">
        <is>
          <t>3.8%</t>
        </is>
      </c>
      <c r="C12" s="38" t="inlineStr">
        <is>
          <t>Gilt für Übernachtungsleistungen (z.B. Dienstreisen)</t>
        </is>
      </c>
    </row>
    <row r="13" ht="18" customHeight="1">
      <c r="A13" s="6" t="inlineStr">
        <is>
          <t>MWST Sondersatz Lebensmittel/Presse</t>
        </is>
      </c>
      <c r="B13" s="39" t="inlineStr">
        <is>
          <t>2.6%</t>
        </is>
      </c>
      <c r="C13" s="37" t="inlineStr">
        <is>
          <t>Reduzierter Satz gemäss MWSTG Art. 25</t>
        </is>
      </c>
    </row>
    <row r="14" ht="18" customHeight="1"/>
    <row r="15" ht="18" customHeight="1">
      <c r="A15" s="35" t="inlineStr">
        <is>
          <t>Formathinweise &amp; Nummern-Standards</t>
        </is>
      </c>
    </row>
    <row r="16" ht="18" customHeight="1">
      <c r="A16" s="6" t="inlineStr">
        <is>
          <t>UID-Nummer Format</t>
        </is>
      </c>
      <c r="B16" s="40" t="inlineStr">
        <is>
          <t>CHE-123.456.789 MWST</t>
        </is>
      </c>
      <c r="C16" s="37" t="inlineStr">
        <is>
          <t>Unternehmens-Identifikationsnummer gemäss UID-Register</t>
        </is>
      </c>
    </row>
    <row r="17" ht="18" customHeight="1">
      <c r="A17" s="14" t="inlineStr">
        <is>
          <t>AHV-Nummer Format</t>
        </is>
      </c>
      <c r="B17" s="41" t="inlineStr">
        <is>
          <t>756.1234.5678.90</t>
        </is>
      </c>
      <c r="C17" s="38" t="inlineStr">
        <is>
          <t>13-stellige AHV-Sozialversicherungsnummer</t>
        </is>
      </c>
    </row>
    <row r="18" ht="18" customHeight="1">
      <c r="A18" s="6" t="inlineStr">
        <is>
          <t>Datumsformat</t>
        </is>
      </c>
      <c r="B18" s="40" t="inlineStr">
        <is>
          <t>DD.MM.YYYY</t>
        </is>
      </c>
      <c r="C18" s="37" t="inlineStr">
        <is>
          <t>Schweizer Standard: z.B. 01.06.2026</t>
        </is>
      </c>
    </row>
    <row r="19" ht="18" customHeight="1">
      <c r="A19" s="14" t="inlineStr">
        <is>
          <t>CHF-Format</t>
        </is>
      </c>
      <c r="B19" s="41" t="inlineStr">
        <is>
          <t>CHF 1'234.55</t>
        </is>
      </c>
      <c r="C19" s="38" t="inlineStr">
        <is>
          <t>Apostroph = Tausendertrennzeichen, Punkt = Dezimalzeichen</t>
        </is>
      </c>
    </row>
    <row r="20" ht="18" customHeight="1">
      <c r="A20" s="6" t="inlineStr">
        <is>
          <t>Rechtschreibung</t>
        </is>
      </c>
      <c r="B20" s="40" t="inlineStr">
        <is>
          <t>ss statt ß</t>
        </is>
      </c>
      <c r="C20" s="37" t="inlineStr">
        <is>
          <t>Schweizer Hochdeutsch: Strasse, Grösse, Abschluss, dass</t>
        </is>
      </c>
    </row>
    <row r="21" ht="18" customHeight="1">
      <c r="A21" s="14" t="inlineStr">
        <is>
          <t>MWST Bezeichnung</t>
        </is>
      </c>
      <c r="B21" s="41" t="inlineStr">
        <is>
          <t>MWST (nicht MwSt)</t>
        </is>
      </c>
      <c r="C21" s="38" t="inlineStr">
        <is>
          <t>Schweizerische Bezeichnung; Deutschland verwendet MwSt 19%</t>
        </is>
      </c>
    </row>
    <row r="22" ht="18" customHeight="1"/>
    <row r="23">
      <c r="A23" s="35" t="inlineStr">
        <is>
          <t>Wann muss ein Lohnausweis erstellt werden?</t>
        </is>
      </c>
    </row>
    <row r="24" ht="18" customHeight="1">
      <c r="A24" s="37" t="inlineStr">
        <is>
          <t>1. Für alle Arbeitnehmenden, die im Kalenderjahr Lohn erhalten haben (auch bei Austritt).</t>
        </is>
      </c>
      <c r="B24" s="61" t="n"/>
      <c r="C24" s="61" t="n"/>
      <c r="D24" s="62" t="n"/>
    </row>
    <row r="25" ht="18" customHeight="1">
      <c r="A25" s="38" t="inlineStr">
        <is>
          <t>2. Bei Bonus, Zulagen, Naturalleistungen oder Pauschalspesen: Lohnausweis-Pflicht = Ja.</t>
        </is>
      </c>
      <c r="B25" s="61" t="n"/>
      <c r="C25" s="61" t="n"/>
      <c r="D25" s="62" t="n"/>
    </row>
    <row r="26" ht="18" customHeight="1">
      <c r="A26" s="37" t="inlineStr">
        <is>
          <t>3. Der Lohnausweis ist bis 31. Januar des Folgejahres dem Kanton zuzustellen.</t>
        </is>
      </c>
      <c r="B26" s="61" t="n"/>
      <c r="C26" s="61" t="n"/>
      <c r="D26" s="62" t="n"/>
    </row>
    <row r="27" ht="18" customHeight="1">
      <c r="A27" s="38" t="inlineStr">
        <is>
          <t>4. Quellensteuer: Separate Abrechnung je Kanton; Satz gemäss Tarif A/B/C/D.</t>
        </is>
      </c>
      <c r="B27" s="61" t="n"/>
      <c r="C27" s="61" t="n"/>
      <c r="D27" s="62" t="n"/>
    </row>
    <row r="28" ht="18" customHeight="1">
      <c r="A28" s="37" t="inlineStr">
        <is>
          <t>5. BVG-Beiträge sind auf dem Lohnausweis separat auszuweisen (Ziffer 9).</t>
        </is>
      </c>
      <c r="B28" s="61" t="n"/>
      <c r="C28" s="61" t="n"/>
      <c r="D28" s="62" t="n"/>
    </row>
    <row r="29" ht="18" customHeight="1">
      <c r="A29" s="38" t="inlineStr">
        <is>
          <t>6. Grundlage: Kreisschreiben Nr. 52 der Schweizerischen Steuerkonferenz (SSK).</t>
        </is>
      </c>
      <c r="B29" s="61" t="n"/>
      <c r="C29" s="61" t="n"/>
      <c r="D29" s="62" t="n"/>
    </row>
  </sheetData>
  <mergeCells count="11">
    <mergeCell ref="A1:D1"/>
    <mergeCell ref="A2:D2"/>
    <mergeCell ref="A10:D10"/>
    <mergeCell ref="A15:D15"/>
    <mergeCell ref="A23:D23"/>
    <mergeCell ref="A24:D24"/>
    <mergeCell ref="A25:D25"/>
    <mergeCell ref="A26:D26"/>
    <mergeCell ref="A27:D27"/>
    <mergeCell ref="A28:D28"/>
    <mergeCell ref="A29:D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2026-06-19T03:12:15Z</dcterms:created>
  <dcterms:modified xmlns:dcterms="http://purl.org/dc/terms/" xmlns:xsi="http://www.w3.org/2001/XMLSchema-instance" xsi:type="dcterms:W3CDTF">2026-06-19T03:12:15Z</dcterms:modified>
</cp:coreProperties>
</file>