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sjournal" sheetId="1" state="visible" r:id="rId1"/>
    <sheet xmlns:r="http://schemas.openxmlformats.org/officeDocument/2006/relationships" name="Kontenplan" sheetId="2" state="visible" r:id="rId2"/>
    <sheet xmlns:r="http://schemas.openxmlformats.org/officeDocument/2006/relationships" name="Auswertung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'Buchungsjournal'!$A$1:$Q$101</definedName>
    <definedName name="_xlnm._FilterDatabase" localSheetId="1" hidden="1">'Kontenplan'!$A$1:$G$101</definedName>
    <definedName name="_xlnm._FilterDatabase" localSheetId="2" hidden="1">'Auswertung'!$A$13:$E$113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CHF #'##0.00"/>
    <numFmt numFmtId="166" formatCode="0.0%"/>
    <numFmt numFmtId="167" formatCode="MMM YYYY"/>
    <numFmt numFmtId="168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0F766E"/>
      <sz val="16"/>
    </font>
    <font>
      <name val="Aptos"/>
      <b val="1"/>
      <color rgb="000F766E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8FAFC"/>
      </patternFill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right" vertical="center"/>
    </xf>
    <xf numFmtId="0" fontId="1" fillId="8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0" fillId="0" borderId="0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Aufwand und Ertrag nach Konto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'Auswertung'!H3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'Auswertung'!$G$4:$G$8</f>
            </numRef>
          </cat>
          <val>
            <numRef>
              <f>'Auswertung'!$H$4:$H$8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Aufwandarten</a:t>
            </a:r>
          </a:p>
        </rich>
      </tx>
    </title>
    <plotArea>
      <pieChart>
        <varyColors val="1"/>
        <ser>
          <idx val="0"/>
          <order val="0"/>
          <tx>
            <strRef>
              <f>'Auswertung'!H15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'Auswertung'!$G$16:$G$19</f>
            </numRef>
          </cat>
          <val>
            <numRef>
              <f>'Auswertung'!$H$16:$H$19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Monatliches Buchungsvolumen 2026</a:t>
            </a:r>
          </a:p>
        </rich>
      </tx>
    </title>
    <plotArea>
      <lineChart>
        <grouping val="standard"/>
        <ser>
          <idx val="0"/>
          <order val="0"/>
          <tx>
            <strRef>
              <f>'Auswertung'!H27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'Auswertung'!$G$28:$G$30</f>
            </numRef>
          </cat>
          <val>
            <numRef>
              <f>'Auswertung'!$H$28:$H$30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32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Q10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7" customWidth="1" min="3" max="3"/>
    <col width="28" customWidth="1" min="4" max="4"/>
    <col width="42" customWidth="1" min="5" max="5"/>
    <col width="13" customWidth="1" min="6" max="6"/>
    <col width="36" customWidth="1" min="7" max="7"/>
    <col width="13" customWidth="1" min="8" max="8"/>
    <col width="36" customWidth="1" min="9" max="9"/>
    <col width="18" customWidth="1" min="10" max="10"/>
    <col width="13" customWidth="1" min="11" max="11"/>
    <col width="12" customWidth="1" min="12" max="12"/>
    <col width="18" customWidth="1" min="13" max="13"/>
    <col width="18" customWidth="1" min="14" max="14"/>
    <col width="18" customWidth="1" min="15" max="15"/>
    <col width="20" customWidth="1" min="16" max="16"/>
    <col width="14" customWidth="1" min="17" max="17"/>
  </cols>
  <sheetData>
    <row r="1">
      <c r="A1" s="1" t="inlineStr">
        <is>
          <t>Buchungs-ID</t>
        </is>
      </c>
      <c r="B1" s="1" t="inlineStr">
        <is>
          <t>Datum</t>
        </is>
      </c>
      <c r="C1" s="1" t="inlineStr">
        <is>
          <t>Belegnummer</t>
        </is>
      </c>
      <c r="D1" s="1" t="inlineStr">
        <is>
          <t>Beschreibung</t>
        </is>
      </c>
      <c r="E1" s="1" t="inlineStr">
        <is>
          <t>Buchungstext</t>
        </is>
      </c>
      <c r="F1" s="1" t="inlineStr">
        <is>
          <t>Soll-Konto</t>
        </is>
      </c>
      <c r="G1" s="1" t="inlineStr">
        <is>
          <t>Soll-Konto-Bezeichnung</t>
        </is>
      </c>
      <c r="H1" s="1" t="inlineStr">
        <is>
          <t>Haben-Konto</t>
        </is>
      </c>
      <c r="I1" s="1" t="inlineStr">
        <is>
          <t>Haben-Konto-Bezeichnung</t>
        </is>
      </c>
      <c r="J1" s="1" t="inlineStr">
        <is>
          <t>Nettobetrag CHF</t>
        </is>
      </c>
      <c r="K1" s="1" t="inlineStr">
        <is>
          <t>MWST-Code</t>
        </is>
      </c>
      <c r="L1" s="1" t="inlineStr">
        <is>
          <t>MWST-Satz</t>
        </is>
      </c>
      <c r="M1" s="1" t="inlineStr">
        <is>
          <t>MWST-Betrag CHF</t>
        </is>
      </c>
      <c r="N1" s="1" t="inlineStr">
        <is>
          <t>Bruttobetrag CHF</t>
        </is>
      </c>
      <c r="O1" s="1" t="inlineStr">
        <is>
          <t>Kostenstelle</t>
        </is>
      </c>
      <c r="P1" s="1" t="inlineStr">
        <is>
          <t>Erfasst durch</t>
        </is>
      </c>
      <c r="Q1" s="1" t="inlineStr">
        <is>
          <t>Prüfstatus</t>
        </is>
      </c>
    </row>
    <row r="2" ht="20" customHeight="1">
      <c r="A2" s="2" t="inlineStr">
        <is>
          <t>BJ-2026-001</t>
        </is>
      </c>
      <c r="B2" s="31" t="n">
        <v>46027</v>
      </c>
      <c r="C2" s="2" t="inlineStr">
        <is>
          <t>BE-2026-001</t>
        </is>
      </c>
      <c r="D2" s="4" t="inlineStr">
        <is>
          <t>Bankeinlage des Inhabers</t>
        </is>
      </c>
      <c r="E2" s="4" t="inlineStr">
        <is>
          <t>Bank an Eigenkapital</t>
        </is>
      </c>
      <c r="F2" s="2" t="n">
        <v>1020</v>
      </c>
      <c r="G2" s="5">
        <f>IF('Buchungsjournal'!$F2="","",IFERROR(VLOOKUP('Buchungsjournal'!$F2,'Kontenplan'!$A$2:$G$101,2,FALSE),""))</f>
        <v/>
      </c>
      <c r="H2" s="2" t="n">
        <v>2800</v>
      </c>
      <c r="I2" s="5">
        <f>IF('Buchungsjournal'!$H2="","",IFERROR(VLOOKUP('Buchungsjournal'!$H2,'Kontenplan'!$A$2:$G$101,2,FALSE),""))</f>
        <v/>
      </c>
      <c r="J2" s="32" t="n">
        <v>20000</v>
      </c>
      <c r="K2" s="2" t="inlineStr">
        <is>
          <t>Keine</t>
        </is>
      </c>
      <c r="L2" s="7">
        <f>IF('Buchungsjournal'!$K2="","",IFERROR(VLOOKUP('Buchungsjournal'!$K2,'Kontenplan'!$E$2:$F$101,2,FALSE),0))</f>
        <v/>
      </c>
      <c r="M2" s="33">
        <f>IF(OR('Buchungsjournal'!$J2="",'Buchungsjournal'!$L2=""),"",'Buchungsjournal'!$J2*'Buchungsjournal'!$L2)</f>
        <v/>
      </c>
      <c r="N2" s="33">
        <f>IF('Buchungsjournal'!$J2="","",'Buchungsjournal'!$J2+'Buchungsjournal'!$M2)</f>
        <v/>
      </c>
      <c r="O2" s="2" t="inlineStr">
        <is>
          <t>Inhaber</t>
        </is>
      </c>
      <c r="P2" s="2" t="inlineStr">
        <is>
          <t>Andrea Meier</t>
        </is>
      </c>
      <c r="Q2" s="9">
        <f>IF(AND('Buchungsjournal'!$F2="",'Buchungsjournal'!$H2="",'Buchungsjournal'!$J2=""),"",IF(OR('Buchungsjournal'!$F2="",'Buchungsjournal'!$H2="",'Buchungsjournal'!$J2&lt;=0),"Prüfen","OK"))</f>
        <v/>
      </c>
    </row>
    <row r="3" ht="20" customHeight="1">
      <c r="A3" s="2" t="inlineStr">
        <is>
          <t>BJ-2026-002</t>
        </is>
      </c>
      <c r="B3" s="31" t="n">
        <v>46030</v>
      </c>
      <c r="C3" s="2" t="inlineStr">
        <is>
          <t>BE-2026-002</t>
        </is>
      </c>
      <c r="D3" s="4" t="inlineStr">
        <is>
          <t>Büromiete Januar</t>
        </is>
      </c>
      <c r="E3" s="4" t="inlineStr">
        <is>
          <t>Raumaufwand an Bank</t>
        </is>
      </c>
      <c r="F3" s="2" t="n">
        <v>6200</v>
      </c>
      <c r="G3" s="10">
        <f>IF('Buchungsjournal'!$F3="","",IFERROR(VLOOKUP('Buchungsjournal'!$F3,'Kontenplan'!$A$2:$G$101,2,FALSE),""))</f>
        <v/>
      </c>
      <c r="H3" s="2" t="n">
        <v>1020</v>
      </c>
      <c r="I3" s="10">
        <f>IF('Buchungsjournal'!$H3="","",IFERROR(VLOOKUP('Buchungsjournal'!$H3,'Kontenplan'!$A$2:$G$101,2,FALSE),""))</f>
        <v/>
      </c>
      <c r="J3" s="32" t="n">
        <v>1500</v>
      </c>
      <c r="K3" s="2" t="inlineStr">
        <is>
          <t>Keine</t>
        </is>
      </c>
      <c r="L3" s="11">
        <f>IF('Buchungsjournal'!$K3="","",IFERROR(VLOOKUP('Buchungsjournal'!$K3,'Kontenplan'!$E$2:$F$101,2,FALSE),0))</f>
        <v/>
      </c>
      <c r="M3" s="34">
        <f>IF(OR('Buchungsjournal'!$J3="",'Buchungsjournal'!$L3=""),"",'Buchungsjournal'!$J3*'Buchungsjournal'!$L3)</f>
        <v/>
      </c>
      <c r="N3" s="34">
        <f>IF('Buchungsjournal'!$J3="","",'Buchungsjournal'!$J3+'Buchungsjournal'!$M3)</f>
        <v/>
      </c>
      <c r="O3" s="2" t="inlineStr">
        <is>
          <t>Administration</t>
        </is>
      </c>
      <c r="P3" s="2" t="inlineStr">
        <is>
          <t>Markus Keller</t>
        </is>
      </c>
      <c r="Q3" s="13">
        <f>IF(AND('Buchungsjournal'!$F3="",'Buchungsjournal'!$H3="",'Buchungsjournal'!$J3=""),"",IF(OR('Buchungsjournal'!$F3="",'Buchungsjournal'!$H3="",'Buchungsjournal'!$J3&lt;=0),"Prüfen","OK"))</f>
        <v/>
      </c>
    </row>
    <row r="4" ht="20" customHeight="1">
      <c r="A4" s="2" t="inlineStr">
        <is>
          <t>BJ-2026-003</t>
        </is>
      </c>
      <c r="B4" s="31" t="n">
        <v>46036</v>
      </c>
      <c r="C4" s="2" t="inlineStr">
        <is>
          <t>RE-2026-017</t>
        </is>
      </c>
      <c r="D4" s="4" t="inlineStr">
        <is>
          <t>Wareneinkauf auf Rechnung</t>
        </is>
      </c>
      <c r="E4" s="4" t="inlineStr">
        <is>
          <t>Warenaufwand an Verbindlichkeiten</t>
        </is>
      </c>
      <c r="F4" s="2" t="n">
        <v>4000</v>
      </c>
      <c r="G4" s="5">
        <f>IF('Buchungsjournal'!$F4="","",IFERROR(VLOOKUP('Buchungsjournal'!$F4,'Kontenplan'!$A$2:$G$101,2,FALSE),""))</f>
        <v/>
      </c>
      <c r="H4" s="2" t="n">
        <v>2000</v>
      </c>
      <c r="I4" s="5">
        <f>IF('Buchungsjournal'!$H4="","",IFERROR(VLOOKUP('Buchungsjournal'!$H4,'Kontenplan'!$A$2:$G$101,2,FALSE),""))</f>
        <v/>
      </c>
      <c r="J4" s="32" t="n">
        <v>4000</v>
      </c>
      <c r="K4" s="2" t="inlineStr">
        <is>
          <t>V81</t>
        </is>
      </c>
      <c r="L4" s="7">
        <f>IF('Buchungsjournal'!$K4="","",IFERROR(VLOOKUP('Buchungsjournal'!$K4,'Kontenplan'!$E$2:$F$101,2,FALSE),0))</f>
        <v/>
      </c>
      <c r="M4" s="33">
        <f>IF(OR('Buchungsjournal'!$J4="",'Buchungsjournal'!$L4=""),"",'Buchungsjournal'!$J4*'Buchungsjournal'!$L4)</f>
        <v/>
      </c>
      <c r="N4" s="33">
        <f>IF('Buchungsjournal'!$J4="","",'Buchungsjournal'!$J4+'Buchungsjournal'!$M4)</f>
        <v/>
      </c>
      <c r="O4" s="2" t="inlineStr">
        <is>
          <t>Lager</t>
        </is>
      </c>
      <c r="P4" s="2" t="inlineStr">
        <is>
          <t>Sandra Müller</t>
        </is>
      </c>
      <c r="Q4" s="9">
        <f>IF(AND('Buchungsjournal'!$F4="",'Buchungsjournal'!$H4="",'Buchungsjournal'!$J4=""),"",IF(OR('Buchungsjournal'!$F4="",'Buchungsjournal'!$H4="",'Buchungsjournal'!$J4&lt;=0),"Prüfen","OK"))</f>
        <v/>
      </c>
    </row>
    <row r="5" ht="20" customHeight="1">
      <c r="A5" s="2" t="inlineStr">
        <is>
          <t>BJ-2026-004</t>
        </is>
      </c>
      <c r="B5" s="31" t="n">
        <v>46055</v>
      </c>
      <c r="C5" s="2" t="inlineStr">
        <is>
          <t>RE-2026-021</t>
        </is>
      </c>
      <c r="D5" s="4" t="inlineStr">
        <is>
          <t>Verkauf Handelswaren auf Rechnung</t>
        </is>
      </c>
      <c r="E5" s="4" t="inlineStr">
        <is>
          <t>Forderungen an Warenertrag</t>
        </is>
      </c>
      <c r="F5" s="2" t="n">
        <v>1100</v>
      </c>
      <c r="G5" s="10">
        <f>IF('Buchungsjournal'!$F5="","",IFERROR(VLOOKUP('Buchungsjournal'!$F5,'Kontenplan'!$A$2:$G$101,2,FALSE),""))</f>
        <v/>
      </c>
      <c r="H5" s="2" t="n">
        <v>3000</v>
      </c>
      <c r="I5" s="10">
        <f>IF('Buchungsjournal'!$H5="","",IFERROR(VLOOKUP('Buchungsjournal'!$H5,'Kontenplan'!$A$2:$G$101,2,FALSE),""))</f>
        <v/>
      </c>
      <c r="J5" s="32" t="n">
        <v>3000</v>
      </c>
      <c r="K5" s="2" t="inlineStr">
        <is>
          <t>U81</t>
        </is>
      </c>
      <c r="L5" s="11">
        <f>IF('Buchungsjournal'!$K5="","",IFERROR(VLOOKUP('Buchungsjournal'!$K5,'Kontenplan'!$E$2:$F$101,2,FALSE),0))</f>
        <v/>
      </c>
      <c r="M5" s="34">
        <f>IF(OR('Buchungsjournal'!$J5="",'Buchungsjournal'!$L5=""),"",'Buchungsjournal'!$J5*'Buchungsjournal'!$L5)</f>
        <v/>
      </c>
      <c r="N5" s="34">
        <f>IF('Buchungsjournal'!$J5="","",'Buchungsjournal'!$J5+'Buchungsjournal'!$M5)</f>
        <v/>
      </c>
      <c r="O5" s="2" t="inlineStr">
        <is>
          <t>Verkauf</t>
        </is>
      </c>
      <c r="P5" s="2" t="inlineStr">
        <is>
          <t>Thomas Frei</t>
        </is>
      </c>
      <c r="Q5" s="13">
        <f>IF(AND('Buchungsjournal'!$F5="",'Buchungsjournal'!$H5="",'Buchungsjournal'!$J5=""),"",IF(OR('Buchungsjournal'!$F5="",'Buchungsjournal'!$H5="",'Buchungsjournal'!$J5&lt;=0),"Prüfen","OK"))</f>
        <v/>
      </c>
    </row>
    <row r="6" ht="20" customHeight="1">
      <c r="A6" s="2" t="inlineStr">
        <is>
          <t>BJ-2026-005</t>
        </is>
      </c>
      <c r="B6" s="31" t="n">
        <v>46068</v>
      </c>
      <c r="C6" s="2" t="inlineStr">
        <is>
          <t>ZA-2026-008</t>
        </is>
      </c>
      <c r="D6" s="4" t="inlineStr">
        <is>
          <t>Kundenzahlung Teilbetrag</t>
        </is>
      </c>
      <c r="E6" s="4" t="inlineStr">
        <is>
          <t>Bank an Forderungen</t>
        </is>
      </c>
      <c r="F6" s="2" t="n">
        <v>1020</v>
      </c>
      <c r="G6" s="5">
        <f>IF('Buchungsjournal'!$F6="","",IFERROR(VLOOKUP('Buchungsjournal'!$F6,'Kontenplan'!$A$2:$G$101,2,FALSE),""))</f>
        <v/>
      </c>
      <c r="H6" s="2" t="n">
        <v>1100</v>
      </c>
      <c r="I6" s="5">
        <f>IF('Buchungsjournal'!$H6="","",IFERROR(VLOOKUP('Buchungsjournal'!$H6,'Kontenplan'!$A$2:$G$101,2,FALSE),""))</f>
        <v/>
      </c>
      <c r="J6" s="32" t="n">
        <v>3242</v>
      </c>
      <c r="K6" s="2" t="inlineStr">
        <is>
          <t>Keine</t>
        </is>
      </c>
      <c r="L6" s="7">
        <f>IF('Buchungsjournal'!$K6="","",IFERROR(VLOOKUP('Buchungsjournal'!$K6,'Kontenplan'!$E$2:$F$101,2,FALSE),0))</f>
        <v/>
      </c>
      <c r="M6" s="33">
        <f>IF(OR('Buchungsjournal'!$J6="",'Buchungsjournal'!$L6=""),"",'Buchungsjournal'!$J6*'Buchungsjournal'!$L6)</f>
        <v/>
      </c>
      <c r="N6" s="33">
        <f>IF('Buchungsjournal'!$J6="","",'Buchungsjournal'!$J6+'Buchungsjournal'!$M6)</f>
        <v/>
      </c>
      <c r="O6" s="2" t="inlineStr">
        <is>
          <t>Verkauf</t>
        </is>
      </c>
      <c r="P6" s="2" t="inlineStr">
        <is>
          <t>Nicole Schmid</t>
        </is>
      </c>
      <c r="Q6" s="9">
        <f>IF(AND('Buchungsjournal'!$F6="",'Buchungsjournal'!$H6="",'Buchungsjournal'!$J6=""),"",IF(OR('Buchungsjournal'!$F6="",'Buchungsjournal'!$H6="",'Buchungsjournal'!$J6&lt;=0),"Prüfen","OK"))</f>
        <v/>
      </c>
    </row>
    <row r="7" ht="20" customHeight="1">
      <c r="A7" s="2" t="inlineStr">
        <is>
          <t>BJ-2026-006</t>
        </is>
      </c>
      <c r="B7" s="31" t="n">
        <v>46084</v>
      </c>
      <c r="C7" s="2" t="inlineStr">
        <is>
          <t>ZA-2026-012</t>
        </is>
      </c>
      <c r="D7" s="4" t="inlineStr">
        <is>
          <t>Zahlung an Lieferanten</t>
        </is>
      </c>
      <c r="E7" s="4" t="inlineStr">
        <is>
          <t>Verbindlichkeiten an Bank</t>
        </is>
      </c>
      <c r="F7" s="2" t="n">
        <v>2000</v>
      </c>
      <c r="G7" s="10">
        <f>IF('Buchungsjournal'!$F7="","",IFERROR(VLOOKUP('Buchungsjournal'!$F7,'Kontenplan'!$A$2:$G$101,2,FALSE),""))</f>
        <v/>
      </c>
      <c r="H7" s="2" t="n">
        <v>1020</v>
      </c>
      <c r="I7" s="10">
        <f>IF('Buchungsjournal'!$H7="","",IFERROR(VLOOKUP('Buchungsjournal'!$H7,'Kontenplan'!$A$2:$G$101,2,FALSE),""))</f>
        <v/>
      </c>
      <c r="J7" s="32" t="n">
        <v>4324</v>
      </c>
      <c r="K7" s="2" t="inlineStr">
        <is>
          <t>Keine</t>
        </is>
      </c>
      <c r="L7" s="11">
        <f>IF('Buchungsjournal'!$K7="","",IFERROR(VLOOKUP('Buchungsjournal'!$K7,'Kontenplan'!$E$2:$F$101,2,FALSE),0))</f>
        <v/>
      </c>
      <c r="M7" s="34">
        <f>IF(OR('Buchungsjournal'!$J7="",'Buchungsjournal'!$L7=""),"",'Buchungsjournal'!$J7*'Buchungsjournal'!$L7)</f>
        <v/>
      </c>
      <c r="N7" s="34">
        <f>IF('Buchungsjournal'!$J7="","",'Buchungsjournal'!$J7+'Buchungsjournal'!$M7)</f>
        <v/>
      </c>
      <c r="O7" s="2" t="inlineStr">
        <is>
          <t>Lager</t>
        </is>
      </c>
      <c r="P7" s="2" t="inlineStr">
        <is>
          <t>Reto Huber</t>
        </is>
      </c>
      <c r="Q7" s="13">
        <f>IF(AND('Buchungsjournal'!$F7="",'Buchungsjournal'!$H7="",'Buchungsjournal'!$J7=""),"",IF(OR('Buchungsjournal'!$F7="",'Buchungsjournal'!$H7="",'Buchungsjournal'!$J7&lt;=0),"Prüfen","OK"))</f>
        <v/>
      </c>
    </row>
    <row r="8" ht="20" customHeight="1">
      <c r="A8" s="2" t="inlineStr">
        <is>
          <t>BJ-2026-007</t>
        </is>
      </c>
      <c r="B8" s="31" t="n">
        <v>46091</v>
      </c>
      <c r="C8" s="2" t="inlineStr">
        <is>
          <t>BE-2026-014</t>
        </is>
      </c>
      <c r="D8" s="4" t="inlineStr">
        <is>
          <t>Büromaterial inklusive MWST</t>
        </is>
      </c>
      <c r="E8" s="4" t="inlineStr">
        <is>
          <t>Verwaltungsaufwand an Bank</t>
        </is>
      </c>
      <c r="F8" s="2" t="n">
        <v>6500</v>
      </c>
      <c r="G8" s="5">
        <f>IF('Buchungsjournal'!$F8="","",IFERROR(VLOOKUP('Buchungsjournal'!$F8,'Kontenplan'!$A$2:$G$101,2,FALSE),""))</f>
        <v/>
      </c>
      <c r="H8" s="2" t="n">
        <v>1020</v>
      </c>
      <c r="I8" s="5">
        <f>IF('Buchungsjournal'!$H8="","",IFERROR(VLOOKUP('Buchungsjournal'!$H8,'Kontenplan'!$A$2:$G$101,2,FALSE),""))</f>
        <v/>
      </c>
      <c r="J8" s="32" t="n">
        <v>300</v>
      </c>
      <c r="K8" s="2" t="inlineStr">
        <is>
          <t>V81</t>
        </is>
      </c>
      <c r="L8" s="7">
        <f>IF('Buchungsjournal'!$K8="","",IFERROR(VLOOKUP('Buchungsjournal'!$K8,'Kontenplan'!$E$2:$F$101,2,FALSE),0))</f>
        <v/>
      </c>
      <c r="M8" s="33">
        <f>IF(OR('Buchungsjournal'!$J8="",'Buchungsjournal'!$L8=""),"",'Buchungsjournal'!$J8*'Buchungsjournal'!$L8)</f>
        <v/>
      </c>
      <c r="N8" s="33">
        <f>IF('Buchungsjournal'!$J8="","",'Buchungsjournal'!$J8+'Buchungsjournal'!$M8)</f>
        <v/>
      </c>
      <c r="O8" s="2" t="inlineStr">
        <is>
          <t>Administration</t>
        </is>
      </c>
      <c r="P8" s="2" t="inlineStr">
        <is>
          <t>Claudia Meier</t>
        </is>
      </c>
      <c r="Q8" s="9">
        <f>IF(AND('Buchungsjournal'!$F8="",'Buchungsjournal'!$H8="",'Buchungsjournal'!$J8=""),"",IF(OR('Buchungsjournal'!$F8="",'Buchungsjournal'!$H8="",'Buchungsjournal'!$J8&lt;=0),"Prüfen","OK"))</f>
        <v/>
      </c>
    </row>
    <row r="9" ht="20" customHeight="1">
      <c r="A9" s="2" t="inlineStr">
        <is>
          <t>BJ-2026-008</t>
        </is>
      </c>
      <c r="B9" s="31" t="n">
        <v>46095</v>
      </c>
      <c r="C9" s="2" t="inlineStr">
        <is>
          <t>BE-2026-015</t>
        </is>
      </c>
      <c r="D9" s="4" t="inlineStr">
        <is>
          <t>Bankspesen März</t>
        </is>
      </c>
      <c r="E9" s="4" t="inlineStr">
        <is>
          <t>Finanzaufwand an Bank</t>
        </is>
      </c>
      <c r="F9" s="2" t="n">
        <v>6900</v>
      </c>
      <c r="G9" s="10">
        <f>IF('Buchungsjournal'!$F9="","",IFERROR(VLOOKUP('Buchungsjournal'!$F9,'Kontenplan'!$A$2:$G$101,2,FALSE),""))</f>
        <v/>
      </c>
      <c r="H9" s="2" t="n">
        <v>1020</v>
      </c>
      <c r="I9" s="10">
        <f>IF('Buchungsjournal'!$H9="","",IFERROR(VLOOKUP('Buchungsjournal'!$H9,'Kontenplan'!$A$2:$G$101,2,FALSE),""))</f>
        <v/>
      </c>
      <c r="J9" s="32" t="n">
        <v>35</v>
      </c>
      <c r="K9" s="2" t="inlineStr">
        <is>
          <t>Keine</t>
        </is>
      </c>
      <c r="L9" s="11">
        <f>IF('Buchungsjournal'!$K9="","",IFERROR(VLOOKUP('Buchungsjournal'!$K9,'Kontenplan'!$E$2:$F$101,2,FALSE),0))</f>
        <v/>
      </c>
      <c r="M9" s="34">
        <f>IF(OR('Buchungsjournal'!$J9="",'Buchungsjournal'!$L9=""),"",'Buchungsjournal'!$J9*'Buchungsjournal'!$L9)</f>
        <v/>
      </c>
      <c r="N9" s="34">
        <f>IF('Buchungsjournal'!$J9="","",'Buchungsjournal'!$J9+'Buchungsjournal'!$M9)</f>
        <v/>
      </c>
      <c r="O9" s="2" t="inlineStr">
        <is>
          <t>Allgemein</t>
        </is>
      </c>
      <c r="P9" s="2" t="inlineStr">
        <is>
          <t>Stefan Graf</t>
        </is>
      </c>
      <c r="Q9" s="13">
        <f>IF(AND('Buchungsjournal'!$F9="",'Buchungsjournal'!$H9="",'Buchungsjournal'!$J9=""),"",IF(OR('Buchungsjournal'!$F9="",'Buchungsjournal'!$H9="",'Buchungsjournal'!$J9&lt;=0),"Prüfen","OK"))</f>
        <v/>
      </c>
    </row>
    <row r="10" ht="20" customHeight="1">
      <c r="A10" s="2" t="inlineStr">
        <is>
          <t>BJ-2026-009</t>
        </is>
      </c>
      <c r="B10" s="31" t="n">
        <v>46101</v>
      </c>
      <c r="C10" s="2" t="inlineStr">
        <is>
          <t>RE-2026-029</t>
        </is>
      </c>
      <c r="D10" s="4" t="inlineStr">
        <is>
          <t>Verkauf gegen Bankzahlung</t>
        </is>
      </c>
      <c r="E10" s="4" t="inlineStr">
        <is>
          <t>Bank an Warenertrag</t>
        </is>
      </c>
      <c r="F10" s="2" t="n">
        <v>1020</v>
      </c>
      <c r="G10" s="5">
        <f>IF('Buchungsjournal'!$F10="","",IFERROR(VLOOKUP('Buchungsjournal'!$F10,'Kontenplan'!$A$2:$G$101,2,FALSE),""))</f>
        <v/>
      </c>
      <c r="H10" s="2" t="n">
        <v>3000</v>
      </c>
      <c r="I10" s="5">
        <f>IF('Buchungsjournal'!$H10="","",IFERROR(VLOOKUP('Buchungsjournal'!$H10,'Kontenplan'!$A$2:$G$101,2,FALSE),""))</f>
        <v/>
      </c>
      <c r="J10" s="32" t="n">
        <v>2500</v>
      </c>
      <c r="K10" s="2" t="inlineStr">
        <is>
          <t>U81</t>
        </is>
      </c>
      <c r="L10" s="7">
        <f>IF('Buchungsjournal'!$K10="","",IFERROR(VLOOKUP('Buchungsjournal'!$K10,'Kontenplan'!$E$2:$F$101,2,FALSE),0))</f>
        <v/>
      </c>
      <c r="M10" s="33">
        <f>IF(OR('Buchungsjournal'!$J10="",'Buchungsjournal'!$L10=""),"",'Buchungsjournal'!$J10*'Buchungsjournal'!$L10)</f>
        <v/>
      </c>
      <c r="N10" s="33">
        <f>IF('Buchungsjournal'!$J10="","",'Buchungsjournal'!$J10+'Buchungsjournal'!$M10)</f>
        <v/>
      </c>
      <c r="O10" s="2" t="inlineStr">
        <is>
          <t>Verkauf</t>
        </is>
      </c>
      <c r="P10" s="2" t="inlineStr">
        <is>
          <t>Andrea Meier</t>
        </is>
      </c>
      <c r="Q10" s="9">
        <f>IF(AND('Buchungsjournal'!$F10="",'Buchungsjournal'!$H10="",'Buchungsjournal'!$J10=""),"",IF(OR('Buchungsjournal'!$F10="",'Buchungsjournal'!$H10="",'Buchungsjournal'!$J10&lt;=0),"Prüfen","OK"))</f>
        <v/>
      </c>
    </row>
    <row r="11" ht="20" customHeight="1">
      <c r="A11" s="2" t="inlineStr">
        <is>
          <t>BJ-2026-010</t>
        </is>
      </c>
      <c r="B11" s="31" t="n">
        <v>46109</v>
      </c>
      <c r="C11" s="2" t="inlineStr">
        <is>
          <t>BE-2026-019</t>
        </is>
      </c>
      <c r="D11" s="4" t="inlineStr">
        <is>
          <t>Privatbezug des Inhabers</t>
        </is>
      </c>
      <c r="E11" s="4" t="inlineStr">
        <is>
          <t>Privatkonto an Bank</t>
        </is>
      </c>
      <c r="F11" s="2" t="n">
        <v>2850</v>
      </c>
      <c r="G11" s="10">
        <f>IF('Buchungsjournal'!$F11="","",IFERROR(VLOOKUP('Buchungsjournal'!$F11,'Kontenplan'!$A$2:$G$101,2,FALSE),""))</f>
        <v/>
      </c>
      <c r="H11" s="2" t="n">
        <v>1020</v>
      </c>
      <c r="I11" s="10">
        <f>IF('Buchungsjournal'!$H11="","",IFERROR(VLOOKUP('Buchungsjournal'!$H11,'Kontenplan'!$A$2:$G$101,2,FALSE),""))</f>
        <v/>
      </c>
      <c r="J11" s="32" t="n">
        <v>800</v>
      </c>
      <c r="K11" s="2" t="inlineStr">
        <is>
          <t>Keine</t>
        </is>
      </c>
      <c r="L11" s="11">
        <f>IF('Buchungsjournal'!$K11="","",IFERROR(VLOOKUP('Buchungsjournal'!$K11,'Kontenplan'!$E$2:$F$101,2,FALSE),0))</f>
        <v/>
      </c>
      <c r="M11" s="34">
        <f>IF(OR('Buchungsjournal'!$J11="",'Buchungsjournal'!$L11=""),"",'Buchungsjournal'!$J11*'Buchungsjournal'!$L11)</f>
        <v/>
      </c>
      <c r="N11" s="34">
        <f>IF('Buchungsjournal'!$J11="","",'Buchungsjournal'!$J11+'Buchungsjournal'!$M11)</f>
        <v/>
      </c>
      <c r="O11" s="2" t="inlineStr">
        <is>
          <t>Inhaber</t>
        </is>
      </c>
      <c r="P11" s="2" t="inlineStr">
        <is>
          <t>Markus Keller</t>
        </is>
      </c>
      <c r="Q11" s="13">
        <f>IF(AND('Buchungsjournal'!$F11="",'Buchungsjournal'!$H11="",'Buchungsjournal'!$J11=""),"",IF(OR('Buchungsjournal'!$F11="",'Buchungsjournal'!$H11="",'Buchungsjournal'!$J11&lt;=0),"Prüfen","OK"))</f>
        <v/>
      </c>
    </row>
    <row r="12" ht="20" customHeight="1">
      <c r="A12" s="2" t="n"/>
      <c r="B12" s="31" t="n"/>
      <c r="C12" s="2" t="n"/>
      <c r="D12" s="4" t="n"/>
      <c r="E12" s="4" t="n"/>
      <c r="F12" s="2" t="n"/>
      <c r="G12" s="5">
        <f>IF('Buchungsjournal'!$F12="","",IFERROR(VLOOKUP('Buchungsjournal'!$F12,'Kontenplan'!$A$2:$G$101,2,FALSE),""))</f>
        <v/>
      </c>
      <c r="H12" s="2" t="n"/>
      <c r="I12" s="5">
        <f>IF('Buchungsjournal'!$H12="","",IFERROR(VLOOKUP('Buchungsjournal'!$H12,'Kontenplan'!$A$2:$G$101,2,FALSE),""))</f>
        <v/>
      </c>
      <c r="J12" s="32" t="n"/>
      <c r="K12" s="2" t="n"/>
      <c r="L12" s="7">
        <f>IF('Buchungsjournal'!$K12="","",IFERROR(VLOOKUP('Buchungsjournal'!$K12,'Kontenplan'!$E$2:$F$101,2,FALSE),0))</f>
        <v/>
      </c>
      <c r="M12" s="33">
        <f>IF(OR('Buchungsjournal'!$J12="",'Buchungsjournal'!$L12=""),"",'Buchungsjournal'!$J12*'Buchungsjournal'!$L12)</f>
        <v/>
      </c>
      <c r="N12" s="33">
        <f>IF('Buchungsjournal'!$J12="","",'Buchungsjournal'!$J12+'Buchungsjournal'!$M12)</f>
        <v/>
      </c>
      <c r="O12" s="2" t="n"/>
      <c r="P12" s="2" t="n"/>
      <c r="Q12" s="9">
        <f>IF(AND('Buchungsjournal'!$F12="",'Buchungsjournal'!$H12="",'Buchungsjournal'!$J12=""),"",IF(OR('Buchungsjournal'!$F12="",'Buchungsjournal'!$H12="",'Buchungsjournal'!$J12&lt;=0),"Prüfen","OK"))</f>
        <v/>
      </c>
    </row>
    <row r="13" ht="20" customHeight="1">
      <c r="A13" s="2" t="n"/>
      <c r="B13" s="31" t="n"/>
      <c r="C13" s="2" t="n"/>
      <c r="D13" s="4" t="n"/>
      <c r="E13" s="4" t="n"/>
      <c r="F13" s="2" t="n"/>
      <c r="G13" s="10">
        <f>IF('Buchungsjournal'!$F13="","",IFERROR(VLOOKUP('Buchungsjournal'!$F13,'Kontenplan'!$A$2:$G$101,2,FALSE),""))</f>
        <v/>
      </c>
      <c r="H13" s="2" t="n"/>
      <c r="I13" s="10">
        <f>IF('Buchungsjournal'!$H13="","",IFERROR(VLOOKUP('Buchungsjournal'!$H13,'Kontenplan'!$A$2:$G$101,2,FALSE),""))</f>
        <v/>
      </c>
      <c r="J13" s="32" t="n"/>
      <c r="K13" s="2" t="n"/>
      <c r="L13" s="11">
        <f>IF('Buchungsjournal'!$K13="","",IFERROR(VLOOKUP('Buchungsjournal'!$K13,'Kontenplan'!$E$2:$F$101,2,FALSE),0))</f>
        <v/>
      </c>
      <c r="M13" s="34">
        <f>IF(OR('Buchungsjournal'!$J13="",'Buchungsjournal'!$L13=""),"",'Buchungsjournal'!$J13*'Buchungsjournal'!$L13)</f>
        <v/>
      </c>
      <c r="N13" s="34">
        <f>IF('Buchungsjournal'!$J13="","",'Buchungsjournal'!$J13+'Buchungsjournal'!$M13)</f>
        <v/>
      </c>
      <c r="O13" s="2" t="n"/>
      <c r="P13" s="2" t="n"/>
      <c r="Q13" s="13">
        <f>IF(AND('Buchungsjournal'!$F13="",'Buchungsjournal'!$H13="",'Buchungsjournal'!$J13=""),"",IF(OR('Buchungsjournal'!$F13="",'Buchungsjournal'!$H13="",'Buchungsjournal'!$J13&lt;=0),"Prüfen","OK"))</f>
        <v/>
      </c>
    </row>
    <row r="14" ht="20" customHeight="1">
      <c r="A14" s="2" t="n"/>
      <c r="B14" s="31" t="n"/>
      <c r="C14" s="2" t="n"/>
      <c r="D14" s="4" t="n"/>
      <c r="E14" s="4" t="n"/>
      <c r="F14" s="2" t="n"/>
      <c r="G14" s="5">
        <f>IF('Buchungsjournal'!$F14="","",IFERROR(VLOOKUP('Buchungsjournal'!$F14,'Kontenplan'!$A$2:$G$101,2,FALSE),""))</f>
        <v/>
      </c>
      <c r="H14" s="2" t="n"/>
      <c r="I14" s="5">
        <f>IF('Buchungsjournal'!$H14="","",IFERROR(VLOOKUP('Buchungsjournal'!$H14,'Kontenplan'!$A$2:$G$101,2,FALSE),""))</f>
        <v/>
      </c>
      <c r="J14" s="32" t="n"/>
      <c r="K14" s="2" t="n"/>
      <c r="L14" s="7">
        <f>IF('Buchungsjournal'!$K14="","",IFERROR(VLOOKUP('Buchungsjournal'!$K14,'Kontenplan'!$E$2:$F$101,2,FALSE),0))</f>
        <v/>
      </c>
      <c r="M14" s="33">
        <f>IF(OR('Buchungsjournal'!$J14="",'Buchungsjournal'!$L14=""),"",'Buchungsjournal'!$J14*'Buchungsjournal'!$L14)</f>
        <v/>
      </c>
      <c r="N14" s="33">
        <f>IF('Buchungsjournal'!$J14="","",'Buchungsjournal'!$J14+'Buchungsjournal'!$M14)</f>
        <v/>
      </c>
      <c r="O14" s="2" t="n"/>
      <c r="P14" s="2" t="n"/>
      <c r="Q14" s="9">
        <f>IF(AND('Buchungsjournal'!$F14="",'Buchungsjournal'!$H14="",'Buchungsjournal'!$J14=""),"",IF(OR('Buchungsjournal'!$F14="",'Buchungsjournal'!$H14="",'Buchungsjournal'!$J14&lt;=0),"Prüfen","OK"))</f>
        <v/>
      </c>
    </row>
    <row r="15" ht="20" customHeight="1">
      <c r="A15" s="2" t="n"/>
      <c r="B15" s="31" t="n"/>
      <c r="C15" s="2" t="n"/>
      <c r="D15" s="4" t="n"/>
      <c r="E15" s="4" t="n"/>
      <c r="F15" s="2" t="n"/>
      <c r="G15" s="10">
        <f>IF('Buchungsjournal'!$F15="","",IFERROR(VLOOKUP('Buchungsjournal'!$F15,'Kontenplan'!$A$2:$G$101,2,FALSE),""))</f>
        <v/>
      </c>
      <c r="H15" s="2" t="n"/>
      <c r="I15" s="10">
        <f>IF('Buchungsjournal'!$H15="","",IFERROR(VLOOKUP('Buchungsjournal'!$H15,'Kontenplan'!$A$2:$G$101,2,FALSE),""))</f>
        <v/>
      </c>
      <c r="J15" s="32" t="n"/>
      <c r="K15" s="2" t="n"/>
      <c r="L15" s="11">
        <f>IF('Buchungsjournal'!$K15="","",IFERROR(VLOOKUP('Buchungsjournal'!$K15,'Kontenplan'!$E$2:$F$101,2,FALSE),0))</f>
        <v/>
      </c>
      <c r="M15" s="34">
        <f>IF(OR('Buchungsjournal'!$J15="",'Buchungsjournal'!$L15=""),"",'Buchungsjournal'!$J15*'Buchungsjournal'!$L15)</f>
        <v/>
      </c>
      <c r="N15" s="34">
        <f>IF('Buchungsjournal'!$J15="","",'Buchungsjournal'!$J15+'Buchungsjournal'!$M15)</f>
        <v/>
      </c>
      <c r="O15" s="2" t="n"/>
      <c r="P15" s="2" t="n"/>
      <c r="Q15" s="13">
        <f>IF(AND('Buchungsjournal'!$F15="",'Buchungsjournal'!$H15="",'Buchungsjournal'!$J15=""),"",IF(OR('Buchungsjournal'!$F15="",'Buchungsjournal'!$H15="",'Buchungsjournal'!$J15&lt;=0),"Prüfen","OK"))</f>
        <v/>
      </c>
    </row>
    <row r="16" ht="20" customHeight="1">
      <c r="A16" s="2" t="n"/>
      <c r="B16" s="31" t="n"/>
      <c r="C16" s="2" t="n"/>
      <c r="D16" s="4" t="n"/>
      <c r="E16" s="4" t="n"/>
      <c r="F16" s="2" t="n"/>
      <c r="G16" s="5">
        <f>IF('Buchungsjournal'!$F16="","",IFERROR(VLOOKUP('Buchungsjournal'!$F16,'Kontenplan'!$A$2:$G$101,2,FALSE),""))</f>
        <v/>
      </c>
      <c r="H16" s="2" t="n"/>
      <c r="I16" s="5">
        <f>IF('Buchungsjournal'!$H16="","",IFERROR(VLOOKUP('Buchungsjournal'!$H16,'Kontenplan'!$A$2:$G$101,2,FALSE),""))</f>
        <v/>
      </c>
      <c r="J16" s="32" t="n"/>
      <c r="K16" s="2" t="n"/>
      <c r="L16" s="7">
        <f>IF('Buchungsjournal'!$K16="","",IFERROR(VLOOKUP('Buchungsjournal'!$K16,'Kontenplan'!$E$2:$F$101,2,FALSE),0))</f>
        <v/>
      </c>
      <c r="M16" s="33">
        <f>IF(OR('Buchungsjournal'!$J16="",'Buchungsjournal'!$L16=""),"",'Buchungsjournal'!$J16*'Buchungsjournal'!$L16)</f>
        <v/>
      </c>
      <c r="N16" s="33">
        <f>IF('Buchungsjournal'!$J16="","",'Buchungsjournal'!$J16+'Buchungsjournal'!$M16)</f>
        <v/>
      </c>
      <c r="O16" s="2" t="n"/>
      <c r="P16" s="2" t="n"/>
      <c r="Q16" s="9">
        <f>IF(AND('Buchungsjournal'!$F16="",'Buchungsjournal'!$H16="",'Buchungsjournal'!$J16=""),"",IF(OR('Buchungsjournal'!$F16="",'Buchungsjournal'!$H16="",'Buchungsjournal'!$J16&lt;=0),"Prüfen","OK"))</f>
        <v/>
      </c>
    </row>
    <row r="17" ht="20" customHeight="1">
      <c r="A17" s="2" t="n"/>
      <c r="B17" s="31" t="n"/>
      <c r="C17" s="2" t="n"/>
      <c r="D17" s="4" t="n"/>
      <c r="E17" s="4" t="n"/>
      <c r="F17" s="2" t="n"/>
      <c r="G17" s="10">
        <f>IF('Buchungsjournal'!$F17="","",IFERROR(VLOOKUP('Buchungsjournal'!$F17,'Kontenplan'!$A$2:$G$101,2,FALSE),""))</f>
        <v/>
      </c>
      <c r="H17" s="2" t="n"/>
      <c r="I17" s="10">
        <f>IF('Buchungsjournal'!$H17="","",IFERROR(VLOOKUP('Buchungsjournal'!$H17,'Kontenplan'!$A$2:$G$101,2,FALSE),""))</f>
        <v/>
      </c>
      <c r="J17" s="32" t="n"/>
      <c r="K17" s="2" t="n"/>
      <c r="L17" s="11">
        <f>IF('Buchungsjournal'!$K17="","",IFERROR(VLOOKUP('Buchungsjournal'!$K17,'Kontenplan'!$E$2:$F$101,2,FALSE),0))</f>
        <v/>
      </c>
      <c r="M17" s="34">
        <f>IF(OR('Buchungsjournal'!$J17="",'Buchungsjournal'!$L17=""),"",'Buchungsjournal'!$J17*'Buchungsjournal'!$L17)</f>
        <v/>
      </c>
      <c r="N17" s="34">
        <f>IF('Buchungsjournal'!$J17="","",'Buchungsjournal'!$J17+'Buchungsjournal'!$M17)</f>
        <v/>
      </c>
      <c r="O17" s="2" t="n"/>
      <c r="P17" s="2" t="n"/>
      <c r="Q17" s="13">
        <f>IF(AND('Buchungsjournal'!$F17="",'Buchungsjournal'!$H17="",'Buchungsjournal'!$J17=""),"",IF(OR('Buchungsjournal'!$F17="",'Buchungsjournal'!$H17="",'Buchungsjournal'!$J17&lt;=0),"Prüfen","OK"))</f>
        <v/>
      </c>
    </row>
    <row r="18" ht="20" customHeight="1">
      <c r="A18" s="2" t="n"/>
      <c r="B18" s="31" t="n"/>
      <c r="C18" s="2" t="n"/>
      <c r="D18" s="4" t="n"/>
      <c r="E18" s="4" t="n"/>
      <c r="F18" s="2" t="n"/>
      <c r="G18" s="5">
        <f>IF('Buchungsjournal'!$F18="","",IFERROR(VLOOKUP('Buchungsjournal'!$F18,'Kontenplan'!$A$2:$G$101,2,FALSE),""))</f>
        <v/>
      </c>
      <c r="H18" s="2" t="n"/>
      <c r="I18" s="5">
        <f>IF('Buchungsjournal'!$H18="","",IFERROR(VLOOKUP('Buchungsjournal'!$H18,'Kontenplan'!$A$2:$G$101,2,FALSE),""))</f>
        <v/>
      </c>
      <c r="J18" s="32" t="n"/>
      <c r="K18" s="2" t="n"/>
      <c r="L18" s="7">
        <f>IF('Buchungsjournal'!$K18="","",IFERROR(VLOOKUP('Buchungsjournal'!$K18,'Kontenplan'!$E$2:$F$101,2,FALSE),0))</f>
        <v/>
      </c>
      <c r="M18" s="33">
        <f>IF(OR('Buchungsjournal'!$J18="",'Buchungsjournal'!$L18=""),"",'Buchungsjournal'!$J18*'Buchungsjournal'!$L18)</f>
        <v/>
      </c>
      <c r="N18" s="33">
        <f>IF('Buchungsjournal'!$J18="","",'Buchungsjournal'!$J18+'Buchungsjournal'!$M18)</f>
        <v/>
      </c>
      <c r="O18" s="2" t="n"/>
      <c r="P18" s="2" t="n"/>
      <c r="Q18" s="9">
        <f>IF(AND('Buchungsjournal'!$F18="",'Buchungsjournal'!$H18="",'Buchungsjournal'!$J18=""),"",IF(OR('Buchungsjournal'!$F18="",'Buchungsjournal'!$H18="",'Buchungsjournal'!$J18&lt;=0),"Prüfen","OK"))</f>
        <v/>
      </c>
    </row>
    <row r="19" ht="20" customHeight="1">
      <c r="A19" s="2" t="n"/>
      <c r="B19" s="31" t="n"/>
      <c r="C19" s="2" t="n"/>
      <c r="D19" s="4" t="n"/>
      <c r="E19" s="4" t="n"/>
      <c r="F19" s="2" t="n"/>
      <c r="G19" s="10">
        <f>IF('Buchungsjournal'!$F19="","",IFERROR(VLOOKUP('Buchungsjournal'!$F19,'Kontenplan'!$A$2:$G$101,2,FALSE),""))</f>
        <v/>
      </c>
      <c r="H19" s="2" t="n"/>
      <c r="I19" s="10">
        <f>IF('Buchungsjournal'!$H19="","",IFERROR(VLOOKUP('Buchungsjournal'!$H19,'Kontenplan'!$A$2:$G$101,2,FALSE),""))</f>
        <v/>
      </c>
      <c r="J19" s="32" t="n"/>
      <c r="K19" s="2" t="n"/>
      <c r="L19" s="11">
        <f>IF('Buchungsjournal'!$K19="","",IFERROR(VLOOKUP('Buchungsjournal'!$K19,'Kontenplan'!$E$2:$F$101,2,FALSE),0))</f>
        <v/>
      </c>
      <c r="M19" s="34">
        <f>IF(OR('Buchungsjournal'!$J19="",'Buchungsjournal'!$L19=""),"",'Buchungsjournal'!$J19*'Buchungsjournal'!$L19)</f>
        <v/>
      </c>
      <c r="N19" s="34">
        <f>IF('Buchungsjournal'!$J19="","",'Buchungsjournal'!$J19+'Buchungsjournal'!$M19)</f>
        <v/>
      </c>
      <c r="O19" s="2" t="n"/>
      <c r="P19" s="2" t="n"/>
      <c r="Q19" s="13">
        <f>IF(AND('Buchungsjournal'!$F19="",'Buchungsjournal'!$H19="",'Buchungsjournal'!$J19=""),"",IF(OR('Buchungsjournal'!$F19="",'Buchungsjournal'!$H19="",'Buchungsjournal'!$J19&lt;=0),"Prüfen","OK"))</f>
        <v/>
      </c>
    </row>
    <row r="20" ht="20" customHeight="1">
      <c r="A20" s="2" t="n"/>
      <c r="B20" s="31" t="n"/>
      <c r="C20" s="2" t="n"/>
      <c r="D20" s="4" t="n"/>
      <c r="E20" s="4" t="n"/>
      <c r="F20" s="2" t="n"/>
      <c r="G20" s="5">
        <f>IF('Buchungsjournal'!$F20="","",IFERROR(VLOOKUP('Buchungsjournal'!$F20,'Kontenplan'!$A$2:$G$101,2,FALSE),""))</f>
        <v/>
      </c>
      <c r="H20" s="2" t="n"/>
      <c r="I20" s="5">
        <f>IF('Buchungsjournal'!$H20="","",IFERROR(VLOOKUP('Buchungsjournal'!$H20,'Kontenplan'!$A$2:$G$101,2,FALSE),""))</f>
        <v/>
      </c>
      <c r="J20" s="32" t="n"/>
      <c r="K20" s="2" t="n"/>
      <c r="L20" s="7">
        <f>IF('Buchungsjournal'!$K20="","",IFERROR(VLOOKUP('Buchungsjournal'!$K20,'Kontenplan'!$E$2:$F$101,2,FALSE),0))</f>
        <v/>
      </c>
      <c r="M20" s="33">
        <f>IF(OR('Buchungsjournal'!$J20="",'Buchungsjournal'!$L20=""),"",'Buchungsjournal'!$J20*'Buchungsjournal'!$L20)</f>
        <v/>
      </c>
      <c r="N20" s="33">
        <f>IF('Buchungsjournal'!$J20="","",'Buchungsjournal'!$J20+'Buchungsjournal'!$M20)</f>
        <v/>
      </c>
      <c r="O20" s="2" t="n"/>
      <c r="P20" s="2" t="n"/>
      <c r="Q20" s="9">
        <f>IF(AND('Buchungsjournal'!$F20="",'Buchungsjournal'!$H20="",'Buchungsjournal'!$J20=""),"",IF(OR('Buchungsjournal'!$F20="",'Buchungsjournal'!$H20="",'Buchungsjournal'!$J20&lt;=0),"Prüfen","OK"))</f>
        <v/>
      </c>
    </row>
    <row r="21" ht="20" customHeight="1">
      <c r="A21" s="2" t="n"/>
      <c r="B21" s="31" t="n"/>
      <c r="C21" s="2" t="n"/>
      <c r="D21" s="4" t="n"/>
      <c r="E21" s="4" t="n"/>
      <c r="F21" s="2" t="n"/>
      <c r="G21" s="10">
        <f>IF('Buchungsjournal'!$F21="","",IFERROR(VLOOKUP('Buchungsjournal'!$F21,'Kontenplan'!$A$2:$G$101,2,FALSE),""))</f>
        <v/>
      </c>
      <c r="H21" s="2" t="n"/>
      <c r="I21" s="10">
        <f>IF('Buchungsjournal'!$H21="","",IFERROR(VLOOKUP('Buchungsjournal'!$H21,'Kontenplan'!$A$2:$G$101,2,FALSE),""))</f>
        <v/>
      </c>
      <c r="J21" s="32" t="n"/>
      <c r="K21" s="2" t="n"/>
      <c r="L21" s="11">
        <f>IF('Buchungsjournal'!$K21="","",IFERROR(VLOOKUP('Buchungsjournal'!$K21,'Kontenplan'!$E$2:$F$101,2,FALSE),0))</f>
        <v/>
      </c>
      <c r="M21" s="34">
        <f>IF(OR('Buchungsjournal'!$J21="",'Buchungsjournal'!$L21=""),"",'Buchungsjournal'!$J21*'Buchungsjournal'!$L21)</f>
        <v/>
      </c>
      <c r="N21" s="34">
        <f>IF('Buchungsjournal'!$J21="","",'Buchungsjournal'!$J21+'Buchungsjournal'!$M21)</f>
        <v/>
      </c>
      <c r="O21" s="2" t="n"/>
      <c r="P21" s="2" t="n"/>
      <c r="Q21" s="13">
        <f>IF(AND('Buchungsjournal'!$F21="",'Buchungsjournal'!$H21="",'Buchungsjournal'!$J21=""),"",IF(OR('Buchungsjournal'!$F21="",'Buchungsjournal'!$H21="",'Buchungsjournal'!$J21&lt;=0),"Prüfen","OK"))</f>
        <v/>
      </c>
    </row>
    <row r="22" ht="20" customHeight="1">
      <c r="A22" s="2" t="n"/>
      <c r="B22" s="31" t="n"/>
      <c r="C22" s="2" t="n"/>
      <c r="D22" s="4" t="n"/>
      <c r="E22" s="4" t="n"/>
      <c r="F22" s="2" t="n"/>
      <c r="G22" s="5">
        <f>IF('Buchungsjournal'!$F22="","",IFERROR(VLOOKUP('Buchungsjournal'!$F22,'Kontenplan'!$A$2:$G$101,2,FALSE),""))</f>
        <v/>
      </c>
      <c r="H22" s="2" t="n"/>
      <c r="I22" s="5">
        <f>IF('Buchungsjournal'!$H22="","",IFERROR(VLOOKUP('Buchungsjournal'!$H22,'Kontenplan'!$A$2:$G$101,2,FALSE),""))</f>
        <v/>
      </c>
      <c r="J22" s="32" t="n"/>
      <c r="K22" s="2" t="n"/>
      <c r="L22" s="7">
        <f>IF('Buchungsjournal'!$K22="","",IFERROR(VLOOKUP('Buchungsjournal'!$K22,'Kontenplan'!$E$2:$F$101,2,FALSE),0))</f>
        <v/>
      </c>
      <c r="M22" s="33">
        <f>IF(OR('Buchungsjournal'!$J22="",'Buchungsjournal'!$L22=""),"",'Buchungsjournal'!$J22*'Buchungsjournal'!$L22)</f>
        <v/>
      </c>
      <c r="N22" s="33">
        <f>IF('Buchungsjournal'!$J22="","",'Buchungsjournal'!$J22+'Buchungsjournal'!$M22)</f>
        <v/>
      </c>
      <c r="O22" s="2" t="n"/>
      <c r="P22" s="2" t="n"/>
      <c r="Q22" s="9">
        <f>IF(AND('Buchungsjournal'!$F22="",'Buchungsjournal'!$H22="",'Buchungsjournal'!$J22=""),"",IF(OR('Buchungsjournal'!$F22="",'Buchungsjournal'!$H22="",'Buchungsjournal'!$J22&lt;=0),"Prüfen","OK"))</f>
        <v/>
      </c>
    </row>
    <row r="23" ht="20" customHeight="1">
      <c r="A23" s="2" t="n"/>
      <c r="B23" s="31" t="n"/>
      <c r="C23" s="2" t="n"/>
      <c r="D23" s="4" t="n"/>
      <c r="E23" s="4" t="n"/>
      <c r="F23" s="2" t="n"/>
      <c r="G23" s="10">
        <f>IF('Buchungsjournal'!$F23="","",IFERROR(VLOOKUP('Buchungsjournal'!$F23,'Kontenplan'!$A$2:$G$101,2,FALSE),""))</f>
        <v/>
      </c>
      <c r="H23" s="2" t="n"/>
      <c r="I23" s="10">
        <f>IF('Buchungsjournal'!$H23="","",IFERROR(VLOOKUP('Buchungsjournal'!$H23,'Kontenplan'!$A$2:$G$101,2,FALSE),""))</f>
        <v/>
      </c>
      <c r="J23" s="32" t="n"/>
      <c r="K23" s="2" t="n"/>
      <c r="L23" s="11">
        <f>IF('Buchungsjournal'!$K23="","",IFERROR(VLOOKUP('Buchungsjournal'!$K23,'Kontenplan'!$E$2:$F$101,2,FALSE),0))</f>
        <v/>
      </c>
      <c r="M23" s="34">
        <f>IF(OR('Buchungsjournal'!$J23="",'Buchungsjournal'!$L23=""),"",'Buchungsjournal'!$J23*'Buchungsjournal'!$L23)</f>
        <v/>
      </c>
      <c r="N23" s="34">
        <f>IF('Buchungsjournal'!$J23="","",'Buchungsjournal'!$J23+'Buchungsjournal'!$M23)</f>
        <v/>
      </c>
      <c r="O23" s="2" t="n"/>
      <c r="P23" s="2" t="n"/>
      <c r="Q23" s="13">
        <f>IF(AND('Buchungsjournal'!$F23="",'Buchungsjournal'!$H23="",'Buchungsjournal'!$J23=""),"",IF(OR('Buchungsjournal'!$F23="",'Buchungsjournal'!$H23="",'Buchungsjournal'!$J23&lt;=0),"Prüfen","OK"))</f>
        <v/>
      </c>
    </row>
    <row r="24" ht="20" customHeight="1">
      <c r="A24" s="2" t="n"/>
      <c r="B24" s="31" t="n"/>
      <c r="C24" s="2" t="n"/>
      <c r="D24" s="4" t="n"/>
      <c r="E24" s="4" t="n"/>
      <c r="F24" s="2" t="n"/>
      <c r="G24" s="5">
        <f>IF('Buchungsjournal'!$F24="","",IFERROR(VLOOKUP('Buchungsjournal'!$F24,'Kontenplan'!$A$2:$G$101,2,FALSE),""))</f>
        <v/>
      </c>
      <c r="H24" s="2" t="n"/>
      <c r="I24" s="5">
        <f>IF('Buchungsjournal'!$H24="","",IFERROR(VLOOKUP('Buchungsjournal'!$H24,'Kontenplan'!$A$2:$G$101,2,FALSE),""))</f>
        <v/>
      </c>
      <c r="J24" s="32" t="n"/>
      <c r="K24" s="2" t="n"/>
      <c r="L24" s="7">
        <f>IF('Buchungsjournal'!$K24="","",IFERROR(VLOOKUP('Buchungsjournal'!$K24,'Kontenplan'!$E$2:$F$101,2,FALSE),0))</f>
        <v/>
      </c>
      <c r="M24" s="33">
        <f>IF(OR('Buchungsjournal'!$J24="",'Buchungsjournal'!$L24=""),"",'Buchungsjournal'!$J24*'Buchungsjournal'!$L24)</f>
        <v/>
      </c>
      <c r="N24" s="33">
        <f>IF('Buchungsjournal'!$J24="","",'Buchungsjournal'!$J24+'Buchungsjournal'!$M24)</f>
        <v/>
      </c>
      <c r="O24" s="2" t="n"/>
      <c r="P24" s="2" t="n"/>
      <c r="Q24" s="9">
        <f>IF(AND('Buchungsjournal'!$F24="",'Buchungsjournal'!$H24="",'Buchungsjournal'!$J24=""),"",IF(OR('Buchungsjournal'!$F24="",'Buchungsjournal'!$H24="",'Buchungsjournal'!$J24&lt;=0),"Prüfen","OK"))</f>
        <v/>
      </c>
    </row>
    <row r="25" ht="20" customHeight="1">
      <c r="A25" s="2" t="n"/>
      <c r="B25" s="31" t="n"/>
      <c r="C25" s="2" t="n"/>
      <c r="D25" s="4" t="n"/>
      <c r="E25" s="4" t="n"/>
      <c r="F25" s="2" t="n"/>
      <c r="G25" s="10">
        <f>IF('Buchungsjournal'!$F25="","",IFERROR(VLOOKUP('Buchungsjournal'!$F25,'Kontenplan'!$A$2:$G$101,2,FALSE),""))</f>
        <v/>
      </c>
      <c r="H25" s="2" t="n"/>
      <c r="I25" s="10">
        <f>IF('Buchungsjournal'!$H25="","",IFERROR(VLOOKUP('Buchungsjournal'!$H25,'Kontenplan'!$A$2:$G$101,2,FALSE),""))</f>
        <v/>
      </c>
      <c r="J25" s="32" t="n"/>
      <c r="K25" s="2" t="n"/>
      <c r="L25" s="11">
        <f>IF('Buchungsjournal'!$K25="","",IFERROR(VLOOKUP('Buchungsjournal'!$K25,'Kontenplan'!$E$2:$F$101,2,FALSE),0))</f>
        <v/>
      </c>
      <c r="M25" s="34">
        <f>IF(OR('Buchungsjournal'!$J25="",'Buchungsjournal'!$L25=""),"",'Buchungsjournal'!$J25*'Buchungsjournal'!$L25)</f>
        <v/>
      </c>
      <c r="N25" s="34">
        <f>IF('Buchungsjournal'!$J25="","",'Buchungsjournal'!$J25+'Buchungsjournal'!$M25)</f>
        <v/>
      </c>
      <c r="O25" s="2" t="n"/>
      <c r="P25" s="2" t="n"/>
      <c r="Q25" s="13">
        <f>IF(AND('Buchungsjournal'!$F25="",'Buchungsjournal'!$H25="",'Buchungsjournal'!$J25=""),"",IF(OR('Buchungsjournal'!$F25="",'Buchungsjournal'!$H25="",'Buchungsjournal'!$J25&lt;=0),"Prüfen","OK"))</f>
        <v/>
      </c>
    </row>
    <row r="26" ht="20" customHeight="1">
      <c r="A26" s="2" t="n"/>
      <c r="B26" s="31" t="n"/>
      <c r="C26" s="2" t="n"/>
      <c r="D26" s="4" t="n"/>
      <c r="E26" s="4" t="n"/>
      <c r="F26" s="2" t="n"/>
      <c r="G26" s="5">
        <f>IF('Buchungsjournal'!$F26="","",IFERROR(VLOOKUP('Buchungsjournal'!$F26,'Kontenplan'!$A$2:$G$101,2,FALSE),""))</f>
        <v/>
      </c>
      <c r="H26" s="2" t="n"/>
      <c r="I26" s="5">
        <f>IF('Buchungsjournal'!$H26="","",IFERROR(VLOOKUP('Buchungsjournal'!$H26,'Kontenplan'!$A$2:$G$101,2,FALSE),""))</f>
        <v/>
      </c>
      <c r="J26" s="32" t="n"/>
      <c r="K26" s="2" t="n"/>
      <c r="L26" s="7">
        <f>IF('Buchungsjournal'!$K26="","",IFERROR(VLOOKUP('Buchungsjournal'!$K26,'Kontenplan'!$E$2:$F$101,2,FALSE),0))</f>
        <v/>
      </c>
      <c r="M26" s="33">
        <f>IF(OR('Buchungsjournal'!$J26="",'Buchungsjournal'!$L26=""),"",'Buchungsjournal'!$J26*'Buchungsjournal'!$L26)</f>
        <v/>
      </c>
      <c r="N26" s="33">
        <f>IF('Buchungsjournal'!$J26="","",'Buchungsjournal'!$J26+'Buchungsjournal'!$M26)</f>
        <v/>
      </c>
      <c r="O26" s="2" t="n"/>
      <c r="P26" s="2" t="n"/>
      <c r="Q26" s="9">
        <f>IF(AND('Buchungsjournal'!$F26="",'Buchungsjournal'!$H26="",'Buchungsjournal'!$J26=""),"",IF(OR('Buchungsjournal'!$F26="",'Buchungsjournal'!$H26="",'Buchungsjournal'!$J26&lt;=0),"Prüfen","OK"))</f>
        <v/>
      </c>
    </row>
    <row r="27" ht="20" customHeight="1">
      <c r="A27" s="2" t="n"/>
      <c r="B27" s="31" t="n"/>
      <c r="C27" s="2" t="n"/>
      <c r="D27" s="4" t="n"/>
      <c r="E27" s="4" t="n"/>
      <c r="F27" s="2" t="n"/>
      <c r="G27" s="10">
        <f>IF('Buchungsjournal'!$F27="","",IFERROR(VLOOKUP('Buchungsjournal'!$F27,'Kontenplan'!$A$2:$G$101,2,FALSE),""))</f>
        <v/>
      </c>
      <c r="H27" s="2" t="n"/>
      <c r="I27" s="10">
        <f>IF('Buchungsjournal'!$H27="","",IFERROR(VLOOKUP('Buchungsjournal'!$H27,'Kontenplan'!$A$2:$G$101,2,FALSE),""))</f>
        <v/>
      </c>
      <c r="J27" s="32" t="n"/>
      <c r="K27" s="2" t="n"/>
      <c r="L27" s="11">
        <f>IF('Buchungsjournal'!$K27="","",IFERROR(VLOOKUP('Buchungsjournal'!$K27,'Kontenplan'!$E$2:$F$101,2,FALSE),0))</f>
        <v/>
      </c>
      <c r="M27" s="34">
        <f>IF(OR('Buchungsjournal'!$J27="",'Buchungsjournal'!$L27=""),"",'Buchungsjournal'!$J27*'Buchungsjournal'!$L27)</f>
        <v/>
      </c>
      <c r="N27" s="34">
        <f>IF('Buchungsjournal'!$J27="","",'Buchungsjournal'!$J27+'Buchungsjournal'!$M27)</f>
        <v/>
      </c>
      <c r="O27" s="2" t="n"/>
      <c r="P27" s="2" t="n"/>
      <c r="Q27" s="13">
        <f>IF(AND('Buchungsjournal'!$F27="",'Buchungsjournal'!$H27="",'Buchungsjournal'!$J27=""),"",IF(OR('Buchungsjournal'!$F27="",'Buchungsjournal'!$H27="",'Buchungsjournal'!$J27&lt;=0),"Prüfen","OK"))</f>
        <v/>
      </c>
    </row>
    <row r="28" ht="20" customHeight="1">
      <c r="A28" s="2" t="n"/>
      <c r="B28" s="31" t="n"/>
      <c r="C28" s="2" t="n"/>
      <c r="D28" s="4" t="n"/>
      <c r="E28" s="4" t="n"/>
      <c r="F28" s="2" t="n"/>
      <c r="G28" s="5">
        <f>IF('Buchungsjournal'!$F28="","",IFERROR(VLOOKUP('Buchungsjournal'!$F28,'Kontenplan'!$A$2:$G$101,2,FALSE),""))</f>
        <v/>
      </c>
      <c r="H28" s="2" t="n"/>
      <c r="I28" s="5">
        <f>IF('Buchungsjournal'!$H28="","",IFERROR(VLOOKUP('Buchungsjournal'!$H28,'Kontenplan'!$A$2:$G$101,2,FALSE),""))</f>
        <v/>
      </c>
      <c r="J28" s="32" t="n"/>
      <c r="K28" s="2" t="n"/>
      <c r="L28" s="7">
        <f>IF('Buchungsjournal'!$K28="","",IFERROR(VLOOKUP('Buchungsjournal'!$K28,'Kontenplan'!$E$2:$F$101,2,FALSE),0))</f>
        <v/>
      </c>
      <c r="M28" s="33">
        <f>IF(OR('Buchungsjournal'!$J28="",'Buchungsjournal'!$L28=""),"",'Buchungsjournal'!$J28*'Buchungsjournal'!$L28)</f>
        <v/>
      </c>
      <c r="N28" s="33">
        <f>IF('Buchungsjournal'!$J28="","",'Buchungsjournal'!$J28+'Buchungsjournal'!$M28)</f>
        <v/>
      </c>
      <c r="O28" s="2" t="n"/>
      <c r="P28" s="2" t="n"/>
      <c r="Q28" s="9">
        <f>IF(AND('Buchungsjournal'!$F28="",'Buchungsjournal'!$H28="",'Buchungsjournal'!$J28=""),"",IF(OR('Buchungsjournal'!$F28="",'Buchungsjournal'!$H28="",'Buchungsjournal'!$J28&lt;=0),"Prüfen","OK"))</f>
        <v/>
      </c>
    </row>
    <row r="29" ht="20" customHeight="1">
      <c r="A29" s="2" t="n"/>
      <c r="B29" s="31" t="n"/>
      <c r="C29" s="2" t="n"/>
      <c r="D29" s="4" t="n"/>
      <c r="E29" s="4" t="n"/>
      <c r="F29" s="2" t="n"/>
      <c r="G29" s="10">
        <f>IF('Buchungsjournal'!$F29="","",IFERROR(VLOOKUP('Buchungsjournal'!$F29,'Kontenplan'!$A$2:$G$101,2,FALSE),""))</f>
        <v/>
      </c>
      <c r="H29" s="2" t="n"/>
      <c r="I29" s="10">
        <f>IF('Buchungsjournal'!$H29="","",IFERROR(VLOOKUP('Buchungsjournal'!$H29,'Kontenplan'!$A$2:$G$101,2,FALSE),""))</f>
        <v/>
      </c>
      <c r="J29" s="32" t="n"/>
      <c r="K29" s="2" t="n"/>
      <c r="L29" s="11">
        <f>IF('Buchungsjournal'!$K29="","",IFERROR(VLOOKUP('Buchungsjournal'!$K29,'Kontenplan'!$E$2:$F$101,2,FALSE),0))</f>
        <v/>
      </c>
      <c r="M29" s="34">
        <f>IF(OR('Buchungsjournal'!$J29="",'Buchungsjournal'!$L29=""),"",'Buchungsjournal'!$J29*'Buchungsjournal'!$L29)</f>
        <v/>
      </c>
      <c r="N29" s="34">
        <f>IF('Buchungsjournal'!$J29="","",'Buchungsjournal'!$J29+'Buchungsjournal'!$M29)</f>
        <v/>
      </c>
      <c r="O29" s="2" t="n"/>
      <c r="P29" s="2" t="n"/>
      <c r="Q29" s="13">
        <f>IF(AND('Buchungsjournal'!$F29="",'Buchungsjournal'!$H29="",'Buchungsjournal'!$J29=""),"",IF(OR('Buchungsjournal'!$F29="",'Buchungsjournal'!$H29="",'Buchungsjournal'!$J29&lt;=0),"Prüfen","OK"))</f>
        <v/>
      </c>
    </row>
    <row r="30" ht="20" customHeight="1">
      <c r="A30" s="2" t="n"/>
      <c r="B30" s="31" t="n"/>
      <c r="C30" s="2" t="n"/>
      <c r="D30" s="4" t="n"/>
      <c r="E30" s="4" t="n"/>
      <c r="F30" s="2" t="n"/>
      <c r="G30" s="5">
        <f>IF('Buchungsjournal'!$F30="","",IFERROR(VLOOKUP('Buchungsjournal'!$F30,'Kontenplan'!$A$2:$G$101,2,FALSE),""))</f>
        <v/>
      </c>
      <c r="H30" s="2" t="n"/>
      <c r="I30" s="5">
        <f>IF('Buchungsjournal'!$H30="","",IFERROR(VLOOKUP('Buchungsjournal'!$H30,'Kontenplan'!$A$2:$G$101,2,FALSE),""))</f>
        <v/>
      </c>
      <c r="J30" s="32" t="n"/>
      <c r="K30" s="2" t="n"/>
      <c r="L30" s="7">
        <f>IF('Buchungsjournal'!$K30="","",IFERROR(VLOOKUP('Buchungsjournal'!$K30,'Kontenplan'!$E$2:$F$101,2,FALSE),0))</f>
        <v/>
      </c>
      <c r="M30" s="33">
        <f>IF(OR('Buchungsjournal'!$J30="",'Buchungsjournal'!$L30=""),"",'Buchungsjournal'!$J30*'Buchungsjournal'!$L30)</f>
        <v/>
      </c>
      <c r="N30" s="33">
        <f>IF('Buchungsjournal'!$J30="","",'Buchungsjournal'!$J30+'Buchungsjournal'!$M30)</f>
        <v/>
      </c>
      <c r="O30" s="2" t="n"/>
      <c r="P30" s="2" t="n"/>
      <c r="Q30" s="9">
        <f>IF(AND('Buchungsjournal'!$F30="",'Buchungsjournal'!$H30="",'Buchungsjournal'!$J30=""),"",IF(OR('Buchungsjournal'!$F30="",'Buchungsjournal'!$H30="",'Buchungsjournal'!$J30&lt;=0),"Prüfen","OK"))</f>
        <v/>
      </c>
    </row>
    <row r="31" ht="20" customHeight="1">
      <c r="A31" s="2" t="n"/>
      <c r="B31" s="31" t="n"/>
      <c r="C31" s="2" t="n"/>
      <c r="D31" s="4" t="n"/>
      <c r="E31" s="4" t="n"/>
      <c r="F31" s="2" t="n"/>
      <c r="G31" s="10">
        <f>IF('Buchungsjournal'!$F31="","",IFERROR(VLOOKUP('Buchungsjournal'!$F31,'Kontenplan'!$A$2:$G$101,2,FALSE),""))</f>
        <v/>
      </c>
      <c r="H31" s="2" t="n"/>
      <c r="I31" s="10">
        <f>IF('Buchungsjournal'!$H31="","",IFERROR(VLOOKUP('Buchungsjournal'!$H31,'Kontenplan'!$A$2:$G$101,2,FALSE),""))</f>
        <v/>
      </c>
      <c r="J31" s="32" t="n"/>
      <c r="K31" s="2" t="n"/>
      <c r="L31" s="11">
        <f>IF('Buchungsjournal'!$K31="","",IFERROR(VLOOKUP('Buchungsjournal'!$K31,'Kontenplan'!$E$2:$F$101,2,FALSE),0))</f>
        <v/>
      </c>
      <c r="M31" s="34">
        <f>IF(OR('Buchungsjournal'!$J31="",'Buchungsjournal'!$L31=""),"",'Buchungsjournal'!$J31*'Buchungsjournal'!$L31)</f>
        <v/>
      </c>
      <c r="N31" s="34">
        <f>IF('Buchungsjournal'!$J31="","",'Buchungsjournal'!$J31+'Buchungsjournal'!$M31)</f>
        <v/>
      </c>
      <c r="O31" s="2" t="n"/>
      <c r="P31" s="2" t="n"/>
      <c r="Q31" s="13">
        <f>IF(AND('Buchungsjournal'!$F31="",'Buchungsjournal'!$H31="",'Buchungsjournal'!$J31=""),"",IF(OR('Buchungsjournal'!$F31="",'Buchungsjournal'!$H31="",'Buchungsjournal'!$J31&lt;=0),"Prüfen","OK"))</f>
        <v/>
      </c>
    </row>
    <row r="32" ht="20" customHeight="1">
      <c r="A32" s="2" t="n"/>
      <c r="B32" s="31" t="n"/>
      <c r="C32" s="2" t="n"/>
      <c r="D32" s="4" t="n"/>
      <c r="E32" s="4" t="n"/>
      <c r="F32" s="2" t="n"/>
      <c r="G32" s="5">
        <f>IF('Buchungsjournal'!$F32="","",IFERROR(VLOOKUP('Buchungsjournal'!$F32,'Kontenplan'!$A$2:$G$101,2,FALSE),""))</f>
        <v/>
      </c>
      <c r="H32" s="2" t="n"/>
      <c r="I32" s="5">
        <f>IF('Buchungsjournal'!$H32="","",IFERROR(VLOOKUP('Buchungsjournal'!$H32,'Kontenplan'!$A$2:$G$101,2,FALSE),""))</f>
        <v/>
      </c>
      <c r="J32" s="32" t="n"/>
      <c r="K32" s="2" t="n"/>
      <c r="L32" s="7">
        <f>IF('Buchungsjournal'!$K32="","",IFERROR(VLOOKUP('Buchungsjournal'!$K32,'Kontenplan'!$E$2:$F$101,2,FALSE),0))</f>
        <v/>
      </c>
      <c r="M32" s="33">
        <f>IF(OR('Buchungsjournal'!$J32="",'Buchungsjournal'!$L32=""),"",'Buchungsjournal'!$J32*'Buchungsjournal'!$L32)</f>
        <v/>
      </c>
      <c r="N32" s="33">
        <f>IF('Buchungsjournal'!$J32="","",'Buchungsjournal'!$J32+'Buchungsjournal'!$M32)</f>
        <v/>
      </c>
      <c r="O32" s="2" t="n"/>
      <c r="P32" s="2" t="n"/>
      <c r="Q32" s="9">
        <f>IF(AND('Buchungsjournal'!$F32="",'Buchungsjournal'!$H32="",'Buchungsjournal'!$J32=""),"",IF(OR('Buchungsjournal'!$F32="",'Buchungsjournal'!$H32="",'Buchungsjournal'!$J32&lt;=0),"Prüfen","OK"))</f>
        <v/>
      </c>
    </row>
    <row r="33" ht="20" customHeight="1">
      <c r="A33" s="2" t="n"/>
      <c r="B33" s="31" t="n"/>
      <c r="C33" s="2" t="n"/>
      <c r="D33" s="4" t="n"/>
      <c r="E33" s="4" t="n"/>
      <c r="F33" s="2" t="n"/>
      <c r="G33" s="10">
        <f>IF('Buchungsjournal'!$F33="","",IFERROR(VLOOKUP('Buchungsjournal'!$F33,'Kontenplan'!$A$2:$G$101,2,FALSE),""))</f>
        <v/>
      </c>
      <c r="H33" s="2" t="n"/>
      <c r="I33" s="10">
        <f>IF('Buchungsjournal'!$H33="","",IFERROR(VLOOKUP('Buchungsjournal'!$H33,'Kontenplan'!$A$2:$G$101,2,FALSE),""))</f>
        <v/>
      </c>
      <c r="J33" s="32" t="n"/>
      <c r="K33" s="2" t="n"/>
      <c r="L33" s="11">
        <f>IF('Buchungsjournal'!$K33="","",IFERROR(VLOOKUP('Buchungsjournal'!$K33,'Kontenplan'!$E$2:$F$101,2,FALSE),0))</f>
        <v/>
      </c>
      <c r="M33" s="34">
        <f>IF(OR('Buchungsjournal'!$J33="",'Buchungsjournal'!$L33=""),"",'Buchungsjournal'!$J33*'Buchungsjournal'!$L33)</f>
        <v/>
      </c>
      <c r="N33" s="34">
        <f>IF('Buchungsjournal'!$J33="","",'Buchungsjournal'!$J33+'Buchungsjournal'!$M33)</f>
        <v/>
      </c>
      <c r="O33" s="2" t="n"/>
      <c r="P33" s="2" t="n"/>
      <c r="Q33" s="13">
        <f>IF(AND('Buchungsjournal'!$F33="",'Buchungsjournal'!$H33="",'Buchungsjournal'!$J33=""),"",IF(OR('Buchungsjournal'!$F33="",'Buchungsjournal'!$H33="",'Buchungsjournal'!$J33&lt;=0),"Prüfen","OK"))</f>
        <v/>
      </c>
    </row>
    <row r="34" ht="20" customHeight="1">
      <c r="A34" s="2" t="n"/>
      <c r="B34" s="31" t="n"/>
      <c r="C34" s="2" t="n"/>
      <c r="D34" s="4" t="n"/>
      <c r="E34" s="4" t="n"/>
      <c r="F34" s="2" t="n"/>
      <c r="G34" s="5">
        <f>IF('Buchungsjournal'!$F34="","",IFERROR(VLOOKUP('Buchungsjournal'!$F34,'Kontenplan'!$A$2:$G$101,2,FALSE),""))</f>
        <v/>
      </c>
      <c r="H34" s="2" t="n"/>
      <c r="I34" s="5">
        <f>IF('Buchungsjournal'!$H34="","",IFERROR(VLOOKUP('Buchungsjournal'!$H34,'Kontenplan'!$A$2:$G$101,2,FALSE),""))</f>
        <v/>
      </c>
      <c r="J34" s="32" t="n"/>
      <c r="K34" s="2" t="n"/>
      <c r="L34" s="7">
        <f>IF('Buchungsjournal'!$K34="","",IFERROR(VLOOKUP('Buchungsjournal'!$K34,'Kontenplan'!$E$2:$F$101,2,FALSE),0))</f>
        <v/>
      </c>
      <c r="M34" s="33">
        <f>IF(OR('Buchungsjournal'!$J34="",'Buchungsjournal'!$L34=""),"",'Buchungsjournal'!$J34*'Buchungsjournal'!$L34)</f>
        <v/>
      </c>
      <c r="N34" s="33">
        <f>IF('Buchungsjournal'!$J34="","",'Buchungsjournal'!$J34+'Buchungsjournal'!$M34)</f>
        <v/>
      </c>
      <c r="O34" s="2" t="n"/>
      <c r="P34" s="2" t="n"/>
      <c r="Q34" s="9">
        <f>IF(AND('Buchungsjournal'!$F34="",'Buchungsjournal'!$H34="",'Buchungsjournal'!$J34=""),"",IF(OR('Buchungsjournal'!$F34="",'Buchungsjournal'!$H34="",'Buchungsjournal'!$J34&lt;=0),"Prüfen","OK"))</f>
        <v/>
      </c>
    </row>
    <row r="35" ht="20" customHeight="1">
      <c r="A35" s="2" t="n"/>
      <c r="B35" s="31" t="n"/>
      <c r="C35" s="2" t="n"/>
      <c r="D35" s="4" t="n"/>
      <c r="E35" s="4" t="n"/>
      <c r="F35" s="2" t="n"/>
      <c r="G35" s="10">
        <f>IF('Buchungsjournal'!$F35="","",IFERROR(VLOOKUP('Buchungsjournal'!$F35,'Kontenplan'!$A$2:$G$101,2,FALSE),""))</f>
        <v/>
      </c>
      <c r="H35" s="2" t="n"/>
      <c r="I35" s="10">
        <f>IF('Buchungsjournal'!$H35="","",IFERROR(VLOOKUP('Buchungsjournal'!$H35,'Kontenplan'!$A$2:$G$101,2,FALSE),""))</f>
        <v/>
      </c>
      <c r="J35" s="32" t="n"/>
      <c r="K35" s="2" t="n"/>
      <c r="L35" s="11">
        <f>IF('Buchungsjournal'!$K35="","",IFERROR(VLOOKUP('Buchungsjournal'!$K35,'Kontenplan'!$E$2:$F$101,2,FALSE),0))</f>
        <v/>
      </c>
      <c r="M35" s="34">
        <f>IF(OR('Buchungsjournal'!$J35="",'Buchungsjournal'!$L35=""),"",'Buchungsjournal'!$J35*'Buchungsjournal'!$L35)</f>
        <v/>
      </c>
      <c r="N35" s="34">
        <f>IF('Buchungsjournal'!$J35="","",'Buchungsjournal'!$J35+'Buchungsjournal'!$M35)</f>
        <v/>
      </c>
      <c r="O35" s="2" t="n"/>
      <c r="P35" s="2" t="n"/>
      <c r="Q35" s="13">
        <f>IF(AND('Buchungsjournal'!$F35="",'Buchungsjournal'!$H35="",'Buchungsjournal'!$J35=""),"",IF(OR('Buchungsjournal'!$F35="",'Buchungsjournal'!$H35="",'Buchungsjournal'!$J35&lt;=0),"Prüfen","OK"))</f>
        <v/>
      </c>
    </row>
    <row r="36" ht="20" customHeight="1">
      <c r="A36" s="2" t="n"/>
      <c r="B36" s="31" t="n"/>
      <c r="C36" s="2" t="n"/>
      <c r="D36" s="4" t="n"/>
      <c r="E36" s="4" t="n"/>
      <c r="F36" s="2" t="n"/>
      <c r="G36" s="5">
        <f>IF('Buchungsjournal'!$F36="","",IFERROR(VLOOKUP('Buchungsjournal'!$F36,'Kontenplan'!$A$2:$G$101,2,FALSE),""))</f>
        <v/>
      </c>
      <c r="H36" s="2" t="n"/>
      <c r="I36" s="5">
        <f>IF('Buchungsjournal'!$H36="","",IFERROR(VLOOKUP('Buchungsjournal'!$H36,'Kontenplan'!$A$2:$G$101,2,FALSE),""))</f>
        <v/>
      </c>
      <c r="J36" s="32" t="n"/>
      <c r="K36" s="2" t="n"/>
      <c r="L36" s="7">
        <f>IF('Buchungsjournal'!$K36="","",IFERROR(VLOOKUP('Buchungsjournal'!$K36,'Kontenplan'!$E$2:$F$101,2,FALSE),0))</f>
        <v/>
      </c>
      <c r="M36" s="33">
        <f>IF(OR('Buchungsjournal'!$J36="",'Buchungsjournal'!$L36=""),"",'Buchungsjournal'!$J36*'Buchungsjournal'!$L36)</f>
        <v/>
      </c>
      <c r="N36" s="33">
        <f>IF('Buchungsjournal'!$J36="","",'Buchungsjournal'!$J36+'Buchungsjournal'!$M36)</f>
        <v/>
      </c>
      <c r="O36" s="2" t="n"/>
      <c r="P36" s="2" t="n"/>
      <c r="Q36" s="9">
        <f>IF(AND('Buchungsjournal'!$F36="",'Buchungsjournal'!$H36="",'Buchungsjournal'!$J36=""),"",IF(OR('Buchungsjournal'!$F36="",'Buchungsjournal'!$H36="",'Buchungsjournal'!$J36&lt;=0),"Prüfen","OK"))</f>
        <v/>
      </c>
    </row>
    <row r="37" ht="20" customHeight="1">
      <c r="A37" s="2" t="n"/>
      <c r="B37" s="31" t="n"/>
      <c r="C37" s="2" t="n"/>
      <c r="D37" s="4" t="n"/>
      <c r="E37" s="4" t="n"/>
      <c r="F37" s="2" t="n"/>
      <c r="G37" s="10">
        <f>IF('Buchungsjournal'!$F37="","",IFERROR(VLOOKUP('Buchungsjournal'!$F37,'Kontenplan'!$A$2:$G$101,2,FALSE),""))</f>
        <v/>
      </c>
      <c r="H37" s="2" t="n"/>
      <c r="I37" s="10">
        <f>IF('Buchungsjournal'!$H37="","",IFERROR(VLOOKUP('Buchungsjournal'!$H37,'Kontenplan'!$A$2:$G$101,2,FALSE),""))</f>
        <v/>
      </c>
      <c r="J37" s="32" t="n"/>
      <c r="K37" s="2" t="n"/>
      <c r="L37" s="11">
        <f>IF('Buchungsjournal'!$K37="","",IFERROR(VLOOKUP('Buchungsjournal'!$K37,'Kontenplan'!$E$2:$F$101,2,FALSE),0))</f>
        <v/>
      </c>
      <c r="M37" s="34">
        <f>IF(OR('Buchungsjournal'!$J37="",'Buchungsjournal'!$L37=""),"",'Buchungsjournal'!$J37*'Buchungsjournal'!$L37)</f>
        <v/>
      </c>
      <c r="N37" s="34">
        <f>IF('Buchungsjournal'!$J37="","",'Buchungsjournal'!$J37+'Buchungsjournal'!$M37)</f>
        <v/>
      </c>
      <c r="O37" s="2" t="n"/>
      <c r="P37" s="2" t="n"/>
      <c r="Q37" s="13">
        <f>IF(AND('Buchungsjournal'!$F37="",'Buchungsjournal'!$H37="",'Buchungsjournal'!$J37=""),"",IF(OR('Buchungsjournal'!$F37="",'Buchungsjournal'!$H37="",'Buchungsjournal'!$J37&lt;=0),"Prüfen","OK"))</f>
        <v/>
      </c>
    </row>
    <row r="38" ht="20" customHeight="1">
      <c r="A38" s="2" t="n"/>
      <c r="B38" s="31" t="n"/>
      <c r="C38" s="2" t="n"/>
      <c r="D38" s="4" t="n"/>
      <c r="E38" s="4" t="n"/>
      <c r="F38" s="2" t="n"/>
      <c r="G38" s="5">
        <f>IF('Buchungsjournal'!$F38="","",IFERROR(VLOOKUP('Buchungsjournal'!$F38,'Kontenplan'!$A$2:$G$101,2,FALSE),""))</f>
        <v/>
      </c>
      <c r="H38" s="2" t="n"/>
      <c r="I38" s="5">
        <f>IF('Buchungsjournal'!$H38="","",IFERROR(VLOOKUP('Buchungsjournal'!$H38,'Kontenplan'!$A$2:$G$101,2,FALSE),""))</f>
        <v/>
      </c>
      <c r="J38" s="32" t="n"/>
      <c r="K38" s="2" t="n"/>
      <c r="L38" s="7">
        <f>IF('Buchungsjournal'!$K38="","",IFERROR(VLOOKUP('Buchungsjournal'!$K38,'Kontenplan'!$E$2:$F$101,2,FALSE),0))</f>
        <v/>
      </c>
      <c r="M38" s="33">
        <f>IF(OR('Buchungsjournal'!$J38="",'Buchungsjournal'!$L38=""),"",'Buchungsjournal'!$J38*'Buchungsjournal'!$L38)</f>
        <v/>
      </c>
      <c r="N38" s="33">
        <f>IF('Buchungsjournal'!$J38="","",'Buchungsjournal'!$J38+'Buchungsjournal'!$M38)</f>
        <v/>
      </c>
      <c r="O38" s="2" t="n"/>
      <c r="P38" s="2" t="n"/>
      <c r="Q38" s="9">
        <f>IF(AND('Buchungsjournal'!$F38="",'Buchungsjournal'!$H38="",'Buchungsjournal'!$J38=""),"",IF(OR('Buchungsjournal'!$F38="",'Buchungsjournal'!$H38="",'Buchungsjournal'!$J38&lt;=0),"Prüfen","OK"))</f>
        <v/>
      </c>
    </row>
    <row r="39" ht="20" customHeight="1">
      <c r="A39" s="2" t="n"/>
      <c r="B39" s="31" t="n"/>
      <c r="C39" s="2" t="n"/>
      <c r="D39" s="4" t="n"/>
      <c r="E39" s="4" t="n"/>
      <c r="F39" s="2" t="n"/>
      <c r="G39" s="10">
        <f>IF('Buchungsjournal'!$F39="","",IFERROR(VLOOKUP('Buchungsjournal'!$F39,'Kontenplan'!$A$2:$G$101,2,FALSE),""))</f>
        <v/>
      </c>
      <c r="H39" s="2" t="n"/>
      <c r="I39" s="10">
        <f>IF('Buchungsjournal'!$H39="","",IFERROR(VLOOKUP('Buchungsjournal'!$H39,'Kontenplan'!$A$2:$G$101,2,FALSE),""))</f>
        <v/>
      </c>
      <c r="J39" s="32" t="n"/>
      <c r="K39" s="2" t="n"/>
      <c r="L39" s="11">
        <f>IF('Buchungsjournal'!$K39="","",IFERROR(VLOOKUP('Buchungsjournal'!$K39,'Kontenplan'!$E$2:$F$101,2,FALSE),0))</f>
        <v/>
      </c>
      <c r="M39" s="34">
        <f>IF(OR('Buchungsjournal'!$J39="",'Buchungsjournal'!$L39=""),"",'Buchungsjournal'!$J39*'Buchungsjournal'!$L39)</f>
        <v/>
      </c>
      <c r="N39" s="34">
        <f>IF('Buchungsjournal'!$J39="","",'Buchungsjournal'!$J39+'Buchungsjournal'!$M39)</f>
        <v/>
      </c>
      <c r="O39" s="2" t="n"/>
      <c r="P39" s="2" t="n"/>
      <c r="Q39" s="13">
        <f>IF(AND('Buchungsjournal'!$F39="",'Buchungsjournal'!$H39="",'Buchungsjournal'!$J39=""),"",IF(OR('Buchungsjournal'!$F39="",'Buchungsjournal'!$H39="",'Buchungsjournal'!$J39&lt;=0),"Prüfen","OK"))</f>
        <v/>
      </c>
    </row>
    <row r="40" ht="20" customHeight="1">
      <c r="A40" s="2" t="n"/>
      <c r="B40" s="31" t="n"/>
      <c r="C40" s="2" t="n"/>
      <c r="D40" s="4" t="n"/>
      <c r="E40" s="4" t="n"/>
      <c r="F40" s="2" t="n"/>
      <c r="G40" s="5">
        <f>IF('Buchungsjournal'!$F40="","",IFERROR(VLOOKUP('Buchungsjournal'!$F40,'Kontenplan'!$A$2:$G$101,2,FALSE),""))</f>
        <v/>
      </c>
      <c r="H40" s="2" t="n"/>
      <c r="I40" s="5">
        <f>IF('Buchungsjournal'!$H40="","",IFERROR(VLOOKUP('Buchungsjournal'!$H40,'Kontenplan'!$A$2:$G$101,2,FALSE),""))</f>
        <v/>
      </c>
      <c r="J40" s="32" t="n"/>
      <c r="K40" s="2" t="n"/>
      <c r="L40" s="7">
        <f>IF('Buchungsjournal'!$K40="","",IFERROR(VLOOKUP('Buchungsjournal'!$K40,'Kontenplan'!$E$2:$F$101,2,FALSE),0))</f>
        <v/>
      </c>
      <c r="M40" s="33">
        <f>IF(OR('Buchungsjournal'!$J40="",'Buchungsjournal'!$L40=""),"",'Buchungsjournal'!$J40*'Buchungsjournal'!$L40)</f>
        <v/>
      </c>
      <c r="N40" s="33">
        <f>IF('Buchungsjournal'!$J40="","",'Buchungsjournal'!$J40+'Buchungsjournal'!$M40)</f>
        <v/>
      </c>
      <c r="O40" s="2" t="n"/>
      <c r="P40" s="2" t="n"/>
      <c r="Q40" s="9">
        <f>IF(AND('Buchungsjournal'!$F40="",'Buchungsjournal'!$H40="",'Buchungsjournal'!$J40=""),"",IF(OR('Buchungsjournal'!$F40="",'Buchungsjournal'!$H40="",'Buchungsjournal'!$J40&lt;=0),"Prüfen","OK"))</f>
        <v/>
      </c>
    </row>
    <row r="41" ht="20" customHeight="1">
      <c r="A41" s="2" t="n"/>
      <c r="B41" s="31" t="n"/>
      <c r="C41" s="2" t="n"/>
      <c r="D41" s="4" t="n"/>
      <c r="E41" s="4" t="n"/>
      <c r="F41" s="2" t="n"/>
      <c r="G41" s="10">
        <f>IF('Buchungsjournal'!$F41="","",IFERROR(VLOOKUP('Buchungsjournal'!$F41,'Kontenplan'!$A$2:$G$101,2,FALSE),""))</f>
        <v/>
      </c>
      <c r="H41" s="2" t="n"/>
      <c r="I41" s="10">
        <f>IF('Buchungsjournal'!$H41="","",IFERROR(VLOOKUP('Buchungsjournal'!$H41,'Kontenplan'!$A$2:$G$101,2,FALSE),""))</f>
        <v/>
      </c>
      <c r="J41" s="32" t="n"/>
      <c r="K41" s="2" t="n"/>
      <c r="L41" s="11">
        <f>IF('Buchungsjournal'!$K41="","",IFERROR(VLOOKUP('Buchungsjournal'!$K41,'Kontenplan'!$E$2:$F$101,2,FALSE),0))</f>
        <v/>
      </c>
      <c r="M41" s="34">
        <f>IF(OR('Buchungsjournal'!$J41="",'Buchungsjournal'!$L41=""),"",'Buchungsjournal'!$J41*'Buchungsjournal'!$L41)</f>
        <v/>
      </c>
      <c r="N41" s="34">
        <f>IF('Buchungsjournal'!$J41="","",'Buchungsjournal'!$J41+'Buchungsjournal'!$M41)</f>
        <v/>
      </c>
      <c r="O41" s="2" t="n"/>
      <c r="P41" s="2" t="n"/>
      <c r="Q41" s="13">
        <f>IF(AND('Buchungsjournal'!$F41="",'Buchungsjournal'!$H41="",'Buchungsjournal'!$J41=""),"",IF(OR('Buchungsjournal'!$F41="",'Buchungsjournal'!$H41="",'Buchungsjournal'!$J41&lt;=0),"Prüfen","OK"))</f>
        <v/>
      </c>
    </row>
    <row r="42" ht="20" customHeight="1">
      <c r="A42" s="2" t="n"/>
      <c r="B42" s="31" t="n"/>
      <c r="C42" s="2" t="n"/>
      <c r="D42" s="4" t="n"/>
      <c r="E42" s="4" t="n"/>
      <c r="F42" s="2" t="n"/>
      <c r="G42" s="5">
        <f>IF('Buchungsjournal'!$F42="","",IFERROR(VLOOKUP('Buchungsjournal'!$F42,'Kontenplan'!$A$2:$G$101,2,FALSE),""))</f>
        <v/>
      </c>
      <c r="H42" s="2" t="n"/>
      <c r="I42" s="5">
        <f>IF('Buchungsjournal'!$H42="","",IFERROR(VLOOKUP('Buchungsjournal'!$H42,'Kontenplan'!$A$2:$G$101,2,FALSE),""))</f>
        <v/>
      </c>
      <c r="J42" s="32" t="n"/>
      <c r="K42" s="2" t="n"/>
      <c r="L42" s="7">
        <f>IF('Buchungsjournal'!$K42="","",IFERROR(VLOOKUP('Buchungsjournal'!$K42,'Kontenplan'!$E$2:$F$101,2,FALSE),0))</f>
        <v/>
      </c>
      <c r="M42" s="33">
        <f>IF(OR('Buchungsjournal'!$J42="",'Buchungsjournal'!$L42=""),"",'Buchungsjournal'!$J42*'Buchungsjournal'!$L42)</f>
        <v/>
      </c>
      <c r="N42" s="33">
        <f>IF('Buchungsjournal'!$J42="","",'Buchungsjournal'!$J42+'Buchungsjournal'!$M42)</f>
        <v/>
      </c>
      <c r="O42" s="2" t="n"/>
      <c r="P42" s="2" t="n"/>
      <c r="Q42" s="9">
        <f>IF(AND('Buchungsjournal'!$F42="",'Buchungsjournal'!$H42="",'Buchungsjournal'!$J42=""),"",IF(OR('Buchungsjournal'!$F42="",'Buchungsjournal'!$H42="",'Buchungsjournal'!$J42&lt;=0),"Prüfen","OK"))</f>
        <v/>
      </c>
    </row>
    <row r="43" ht="20" customHeight="1">
      <c r="A43" s="2" t="n"/>
      <c r="B43" s="31" t="n"/>
      <c r="C43" s="2" t="n"/>
      <c r="D43" s="4" t="n"/>
      <c r="E43" s="4" t="n"/>
      <c r="F43" s="2" t="n"/>
      <c r="G43" s="10">
        <f>IF('Buchungsjournal'!$F43="","",IFERROR(VLOOKUP('Buchungsjournal'!$F43,'Kontenplan'!$A$2:$G$101,2,FALSE),""))</f>
        <v/>
      </c>
      <c r="H43" s="2" t="n"/>
      <c r="I43" s="10">
        <f>IF('Buchungsjournal'!$H43="","",IFERROR(VLOOKUP('Buchungsjournal'!$H43,'Kontenplan'!$A$2:$G$101,2,FALSE),""))</f>
        <v/>
      </c>
      <c r="J43" s="32" t="n"/>
      <c r="K43" s="2" t="n"/>
      <c r="L43" s="11">
        <f>IF('Buchungsjournal'!$K43="","",IFERROR(VLOOKUP('Buchungsjournal'!$K43,'Kontenplan'!$E$2:$F$101,2,FALSE),0))</f>
        <v/>
      </c>
      <c r="M43" s="34">
        <f>IF(OR('Buchungsjournal'!$J43="",'Buchungsjournal'!$L43=""),"",'Buchungsjournal'!$J43*'Buchungsjournal'!$L43)</f>
        <v/>
      </c>
      <c r="N43" s="34">
        <f>IF('Buchungsjournal'!$J43="","",'Buchungsjournal'!$J43+'Buchungsjournal'!$M43)</f>
        <v/>
      </c>
      <c r="O43" s="2" t="n"/>
      <c r="P43" s="2" t="n"/>
      <c r="Q43" s="13">
        <f>IF(AND('Buchungsjournal'!$F43="",'Buchungsjournal'!$H43="",'Buchungsjournal'!$J43=""),"",IF(OR('Buchungsjournal'!$F43="",'Buchungsjournal'!$H43="",'Buchungsjournal'!$J43&lt;=0),"Prüfen","OK"))</f>
        <v/>
      </c>
    </row>
    <row r="44" ht="20" customHeight="1">
      <c r="A44" s="2" t="n"/>
      <c r="B44" s="31" t="n"/>
      <c r="C44" s="2" t="n"/>
      <c r="D44" s="4" t="n"/>
      <c r="E44" s="4" t="n"/>
      <c r="F44" s="2" t="n"/>
      <c r="G44" s="5">
        <f>IF('Buchungsjournal'!$F44="","",IFERROR(VLOOKUP('Buchungsjournal'!$F44,'Kontenplan'!$A$2:$G$101,2,FALSE),""))</f>
        <v/>
      </c>
      <c r="H44" s="2" t="n"/>
      <c r="I44" s="5">
        <f>IF('Buchungsjournal'!$H44="","",IFERROR(VLOOKUP('Buchungsjournal'!$H44,'Kontenplan'!$A$2:$G$101,2,FALSE),""))</f>
        <v/>
      </c>
      <c r="J44" s="32" t="n"/>
      <c r="K44" s="2" t="n"/>
      <c r="L44" s="7">
        <f>IF('Buchungsjournal'!$K44="","",IFERROR(VLOOKUP('Buchungsjournal'!$K44,'Kontenplan'!$E$2:$F$101,2,FALSE),0))</f>
        <v/>
      </c>
      <c r="M44" s="33">
        <f>IF(OR('Buchungsjournal'!$J44="",'Buchungsjournal'!$L44=""),"",'Buchungsjournal'!$J44*'Buchungsjournal'!$L44)</f>
        <v/>
      </c>
      <c r="N44" s="33">
        <f>IF('Buchungsjournal'!$J44="","",'Buchungsjournal'!$J44+'Buchungsjournal'!$M44)</f>
        <v/>
      </c>
      <c r="O44" s="2" t="n"/>
      <c r="P44" s="2" t="n"/>
      <c r="Q44" s="9">
        <f>IF(AND('Buchungsjournal'!$F44="",'Buchungsjournal'!$H44="",'Buchungsjournal'!$J44=""),"",IF(OR('Buchungsjournal'!$F44="",'Buchungsjournal'!$H44="",'Buchungsjournal'!$J44&lt;=0),"Prüfen","OK"))</f>
        <v/>
      </c>
    </row>
    <row r="45" ht="20" customHeight="1">
      <c r="A45" s="2" t="n"/>
      <c r="B45" s="31" t="n"/>
      <c r="C45" s="2" t="n"/>
      <c r="D45" s="4" t="n"/>
      <c r="E45" s="4" t="n"/>
      <c r="F45" s="2" t="n"/>
      <c r="G45" s="10">
        <f>IF('Buchungsjournal'!$F45="","",IFERROR(VLOOKUP('Buchungsjournal'!$F45,'Kontenplan'!$A$2:$G$101,2,FALSE),""))</f>
        <v/>
      </c>
      <c r="H45" s="2" t="n"/>
      <c r="I45" s="10">
        <f>IF('Buchungsjournal'!$H45="","",IFERROR(VLOOKUP('Buchungsjournal'!$H45,'Kontenplan'!$A$2:$G$101,2,FALSE),""))</f>
        <v/>
      </c>
      <c r="J45" s="32" t="n"/>
      <c r="K45" s="2" t="n"/>
      <c r="L45" s="11">
        <f>IF('Buchungsjournal'!$K45="","",IFERROR(VLOOKUP('Buchungsjournal'!$K45,'Kontenplan'!$E$2:$F$101,2,FALSE),0))</f>
        <v/>
      </c>
      <c r="M45" s="34">
        <f>IF(OR('Buchungsjournal'!$J45="",'Buchungsjournal'!$L45=""),"",'Buchungsjournal'!$J45*'Buchungsjournal'!$L45)</f>
        <v/>
      </c>
      <c r="N45" s="34">
        <f>IF('Buchungsjournal'!$J45="","",'Buchungsjournal'!$J45+'Buchungsjournal'!$M45)</f>
        <v/>
      </c>
      <c r="O45" s="2" t="n"/>
      <c r="P45" s="2" t="n"/>
      <c r="Q45" s="13">
        <f>IF(AND('Buchungsjournal'!$F45="",'Buchungsjournal'!$H45="",'Buchungsjournal'!$J45=""),"",IF(OR('Buchungsjournal'!$F45="",'Buchungsjournal'!$H45="",'Buchungsjournal'!$J45&lt;=0),"Prüfen","OK"))</f>
        <v/>
      </c>
    </row>
    <row r="46" ht="20" customHeight="1">
      <c r="A46" s="2" t="n"/>
      <c r="B46" s="31" t="n"/>
      <c r="C46" s="2" t="n"/>
      <c r="D46" s="4" t="n"/>
      <c r="E46" s="4" t="n"/>
      <c r="F46" s="2" t="n"/>
      <c r="G46" s="5">
        <f>IF('Buchungsjournal'!$F46="","",IFERROR(VLOOKUP('Buchungsjournal'!$F46,'Kontenplan'!$A$2:$G$101,2,FALSE),""))</f>
        <v/>
      </c>
      <c r="H46" s="2" t="n"/>
      <c r="I46" s="5">
        <f>IF('Buchungsjournal'!$H46="","",IFERROR(VLOOKUP('Buchungsjournal'!$H46,'Kontenplan'!$A$2:$G$101,2,FALSE),""))</f>
        <v/>
      </c>
      <c r="J46" s="32" t="n"/>
      <c r="K46" s="2" t="n"/>
      <c r="L46" s="7">
        <f>IF('Buchungsjournal'!$K46="","",IFERROR(VLOOKUP('Buchungsjournal'!$K46,'Kontenplan'!$E$2:$F$101,2,FALSE),0))</f>
        <v/>
      </c>
      <c r="M46" s="33">
        <f>IF(OR('Buchungsjournal'!$J46="",'Buchungsjournal'!$L46=""),"",'Buchungsjournal'!$J46*'Buchungsjournal'!$L46)</f>
        <v/>
      </c>
      <c r="N46" s="33">
        <f>IF('Buchungsjournal'!$J46="","",'Buchungsjournal'!$J46+'Buchungsjournal'!$M46)</f>
        <v/>
      </c>
      <c r="O46" s="2" t="n"/>
      <c r="P46" s="2" t="n"/>
      <c r="Q46" s="9">
        <f>IF(AND('Buchungsjournal'!$F46="",'Buchungsjournal'!$H46="",'Buchungsjournal'!$J46=""),"",IF(OR('Buchungsjournal'!$F46="",'Buchungsjournal'!$H46="",'Buchungsjournal'!$J46&lt;=0),"Prüfen","OK"))</f>
        <v/>
      </c>
    </row>
    <row r="47" ht="20" customHeight="1">
      <c r="A47" s="2" t="n"/>
      <c r="B47" s="31" t="n"/>
      <c r="C47" s="2" t="n"/>
      <c r="D47" s="4" t="n"/>
      <c r="E47" s="4" t="n"/>
      <c r="F47" s="2" t="n"/>
      <c r="G47" s="10">
        <f>IF('Buchungsjournal'!$F47="","",IFERROR(VLOOKUP('Buchungsjournal'!$F47,'Kontenplan'!$A$2:$G$101,2,FALSE),""))</f>
        <v/>
      </c>
      <c r="H47" s="2" t="n"/>
      <c r="I47" s="10">
        <f>IF('Buchungsjournal'!$H47="","",IFERROR(VLOOKUP('Buchungsjournal'!$H47,'Kontenplan'!$A$2:$G$101,2,FALSE),""))</f>
        <v/>
      </c>
      <c r="J47" s="32" t="n"/>
      <c r="K47" s="2" t="n"/>
      <c r="L47" s="11">
        <f>IF('Buchungsjournal'!$K47="","",IFERROR(VLOOKUP('Buchungsjournal'!$K47,'Kontenplan'!$E$2:$F$101,2,FALSE),0))</f>
        <v/>
      </c>
      <c r="M47" s="34">
        <f>IF(OR('Buchungsjournal'!$J47="",'Buchungsjournal'!$L47=""),"",'Buchungsjournal'!$J47*'Buchungsjournal'!$L47)</f>
        <v/>
      </c>
      <c r="N47" s="34">
        <f>IF('Buchungsjournal'!$J47="","",'Buchungsjournal'!$J47+'Buchungsjournal'!$M47)</f>
        <v/>
      </c>
      <c r="O47" s="2" t="n"/>
      <c r="P47" s="2" t="n"/>
      <c r="Q47" s="13">
        <f>IF(AND('Buchungsjournal'!$F47="",'Buchungsjournal'!$H47="",'Buchungsjournal'!$J47=""),"",IF(OR('Buchungsjournal'!$F47="",'Buchungsjournal'!$H47="",'Buchungsjournal'!$J47&lt;=0),"Prüfen","OK"))</f>
        <v/>
      </c>
    </row>
    <row r="48" ht="20" customHeight="1">
      <c r="A48" s="2" t="n"/>
      <c r="B48" s="31" t="n"/>
      <c r="C48" s="2" t="n"/>
      <c r="D48" s="4" t="n"/>
      <c r="E48" s="4" t="n"/>
      <c r="F48" s="2" t="n"/>
      <c r="G48" s="5">
        <f>IF('Buchungsjournal'!$F48="","",IFERROR(VLOOKUP('Buchungsjournal'!$F48,'Kontenplan'!$A$2:$G$101,2,FALSE),""))</f>
        <v/>
      </c>
      <c r="H48" s="2" t="n"/>
      <c r="I48" s="5">
        <f>IF('Buchungsjournal'!$H48="","",IFERROR(VLOOKUP('Buchungsjournal'!$H48,'Kontenplan'!$A$2:$G$101,2,FALSE),""))</f>
        <v/>
      </c>
      <c r="J48" s="32" t="n"/>
      <c r="K48" s="2" t="n"/>
      <c r="L48" s="7">
        <f>IF('Buchungsjournal'!$K48="","",IFERROR(VLOOKUP('Buchungsjournal'!$K48,'Kontenplan'!$E$2:$F$101,2,FALSE),0))</f>
        <v/>
      </c>
      <c r="M48" s="33">
        <f>IF(OR('Buchungsjournal'!$J48="",'Buchungsjournal'!$L48=""),"",'Buchungsjournal'!$J48*'Buchungsjournal'!$L48)</f>
        <v/>
      </c>
      <c r="N48" s="33">
        <f>IF('Buchungsjournal'!$J48="","",'Buchungsjournal'!$J48+'Buchungsjournal'!$M48)</f>
        <v/>
      </c>
      <c r="O48" s="2" t="n"/>
      <c r="P48" s="2" t="n"/>
      <c r="Q48" s="9">
        <f>IF(AND('Buchungsjournal'!$F48="",'Buchungsjournal'!$H48="",'Buchungsjournal'!$J48=""),"",IF(OR('Buchungsjournal'!$F48="",'Buchungsjournal'!$H48="",'Buchungsjournal'!$J48&lt;=0),"Prüfen","OK"))</f>
        <v/>
      </c>
    </row>
    <row r="49" ht="20" customHeight="1">
      <c r="A49" s="2" t="n"/>
      <c r="B49" s="31" t="n"/>
      <c r="C49" s="2" t="n"/>
      <c r="D49" s="4" t="n"/>
      <c r="E49" s="4" t="n"/>
      <c r="F49" s="2" t="n"/>
      <c r="G49" s="10">
        <f>IF('Buchungsjournal'!$F49="","",IFERROR(VLOOKUP('Buchungsjournal'!$F49,'Kontenplan'!$A$2:$G$101,2,FALSE),""))</f>
        <v/>
      </c>
      <c r="H49" s="2" t="n"/>
      <c r="I49" s="10">
        <f>IF('Buchungsjournal'!$H49="","",IFERROR(VLOOKUP('Buchungsjournal'!$H49,'Kontenplan'!$A$2:$G$101,2,FALSE),""))</f>
        <v/>
      </c>
      <c r="J49" s="32" t="n"/>
      <c r="K49" s="2" t="n"/>
      <c r="L49" s="11">
        <f>IF('Buchungsjournal'!$K49="","",IFERROR(VLOOKUP('Buchungsjournal'!$K49,'Kontenplan'!$E$2:$F$101,2,FALSE),0))</f>
        <v/>
      </c>
      <c r="M49" s="34">
        <f>IF(OR('Buchungsjournal'!$J49="",'Buchungsjournal'!$L49=""),"",'Buchungsjournal'!$J49*'Buchungsjournal'!$L49)</f>
        <v/>
      </c>
      <c r="N49" s="34">
        <f>IF('Buchungsjournal'!$J49="","",'Buchungsjournal'!$J49+'Buchungsjournal'!$M49)</f>
        <v/>
      </c>
      <c r="O49" s="2" t="n"/>
      <c r="P49" s="2" t="n"/>
      <c r="Q49" s="13">
        <f>IF(AND('Buchungsjournal'!$F49="",'Buchungsjournal'!$H49="",'Buchungsjournal'!$J49=""),"",IF(OR('Buchungsjournal'!$F49="",'Buchungsjournal'!$H49="",'Buchungsjournal'!$J49&lt;=0),"Prüfen","OK"))</f>
        <v/>
      </c>
    </row>
    <row r="50" ht="20" customHeight="1">
      <c r="A50" s="2" t="n"/>
      <c r="B50" s="31" t="n"/>
      <c r="C50" s="2" t="n"/>
      <c r="D50" s="4" t="n"/>
      <c r="E50" s="4" t="n"/>
      <c r="F50" s="2" t="n"/>
      <c r="G50" s="5">
        <f>IF('Buchungsjournal'!$F50="","",IFERROR(VLOOKUP('Buchungsjournal'!$F50,'Kontenplan'!$A$2:$G$101,2,FALSE),""))</f>
        <v/>
      </c>
      <c r="H50" s="2" t="n"/>
      <c r="I50" s="5">
        <f>IF('Buchungsjournal'!$H50="","",IFERROR(VLOOKUP('Buchungsjournal'!$H50,'Kontenplan'!$A$2:$G$101,2,FALSE),""))</f>
        <v/>
      </c>
      <c r="J50" s="32" t="n"/>
      <c r="K50" s="2" t="n"/>
      <c r="L50" s="7">
        <f>IF('Buchungsjournal'!$K50="","",IFERROR(VLOOKUP('Buchungsjournal'!$K50,'Kontenplan'!$E$2:$F$101,2,FALSE),0))</f>
        <v/>
      </c>
      <c r="M50" s="33">
        <f>IF(OR('Buchungsjournal'!$J50="",'Buchungsjournal'!$L50=""),"",'Buchungsjournal'!$J50*'Buchungsjournal'!$L50)</f>
        <v/>
      </c>
      <c r="N50" s="33">
        <f>IF('Buchungsjournal'!$J50="","",'Buchungsjournal'!$J50+'Buchungsjournal'!$M50)</f>
        <v/>
      </c>
      <c r="O50" s="2" t="n"/>
      <c r="P50" s="2" t="n"/>
      <c r="Q50" s="9">
        <f>IF(AND('Buchungsjournal'!$F50="",'Buchungsjournal'!$H50="",'Buchungsjournal'!$J50=""),"",IF(OR('Buchungsjournal'!$F50="",'Buchungsjournal'!$H50="",'Buchungsjournal'!$J50&lt;=0),"Prüfen","OK"))</f>
        <v/>
      </c>
    </row>
    <row r="51" ht="20" customHeight="1">
      <c r="A51" s="2" t="n"/>
      <c r="B51" s="31" t="n"/>
      <c r="C51" s="2" t="n"/>
      <c r="D51" s="4" t="n"/>
      <c r="E51" s="4" t="n"/>
      <c r="F51" s="2" t="n"/>
      <c r="G51" s="10">
        <f>IF('Buchungsjournal'!$F51="","",IFERROR(VLOOKUP('Buchungsjournal'!$F51,'Kontenplan'!$A$2:$G$101,2,FALSE),""))</f>
        <v/>
      </c>
      <c r="H51" s="2" t="n"/>
      <c r="I51" s="10">
        <f>IF('Buchungsjournal'!$H51="","",IFERROR(VLOOKUP('Buchungsjournal'!$H51,'Kontenplan'!$A$2:$G$101,2,FALSE),""))</f>
        <v/>
      </c>
      <c r="J51" s="32" t="n"/>
      <c r="K51" s="2" t="n"/>
      <c r="L51" s="11">
        <f>IF('Buchungsjournal'!$K51="","",IFERROR(VLOOKUP('Buchungsjournal'!$K51,'Kontenplan'!$E$2:$F$101,2,FALSE),0))</f>
        <v/>
      </c>
      <c r="M51" s="34">
        <f>IF(OR('Buchungsjournal'!$J51="",'Buchungsjournal'!$L51=""),"",'Buchungsjournal'!$J51*'Buchungsjournal'!$L51)</f>
        <v/>
      </c>
      <c r="N51" s="34">
        <f>IF('Buchungsjournal'!$J51="","",'Buchungsjournal'!$J51+'Buchungsjournal'!$M51)</f>
        <v/>
      </c>
      <c r="O51" s="2" t="n"/>
      <c r="P51" s="2" t="n"/>
      <c r="Q51" s="13">
        <f>IF(AND('Buchungsjournal'!$F51="",'Buchungsjournal'!$H51="",'Buchungsjournal'!$J51=""),"",IF(OR('Buchungsjournal'!$F51="",'Buchungsjournal'!$H51="",'Buchungsjournal'!$J51&lt;=0),"Prüfen","OK"))</f>
        <v/>
      </c>
    </row>
    <row r="52" ht="20" customHeight="1">
      <c r="A52" s="2" t="n"/>
      <c r="B52" s="31" t="n"/>
      <c r="C52" s="2" t="n"/>
      <c r="D52" s="4" t="n"/>
      <c r="E52" s="4" t="n"/>
      <c r="F52" s="2" t="n"/>
      <c r="G52" s="5">
        <f>IF('Buchungsjournal'!$F52="","",IFERROR(VLOOKUP('Buchungsjournal'!$F52,'Kontenplan'!$A$2:$G$101,2,FALSE),""))</f>
        <v/>
      </c>
      <c r="H52" s="2" t="n"/>
      <c r="I52" s="5">
        <f>IF('Buchungsjournal'!$H52="","",IFERROR(VLOOKUP('Buchungsjournal'!$H52,'Kontenplan'!$A$2:$G$101,2,FALSE),""))</f>
        <v/>
      </c>
      <c r="J52" s="32" t="n"/>
      <c r="K52" s="2" t="n"/>
      <c r="L52" s="7">
        <f>IF('Buchungsjournal'!$K52="","",IFERROR(VLOOKUP('Buchungsjournal'!$K52,'Kontenplan'!$E$2:$F$101,2,FALSE),0))</f>
        <v/>
      </c>
      <c r="M52" s="33">
        <f>IF(OR('Buchungsjournal'!$J52="",'Buchungsjournal'!$L52=""),"",'Buchungsjournal'!$J52*'Buchungsjournal'!$L52)</f>
        <v/>
      </c>
      <c r="N52" s="33">
        <f>IF('Buchungsjournal'!$J52="","",'Buchungsjournal'!$J52+'Buchungsjournal'!$M52)</f>
        <v/>
      </c>
      <c r="O52" s="2" t="n"/>
      <c r="P52" s="2" t="n"/>
      <c r="Q52" s="9">
        <f>IF(AND('Buchungsjournal'!$F52="",'Buchungsjournal'!$H52="",'Buchungsjournal'!$J52=""),"",IF(OR('Buchungsjournal'!$F52="",'Buchungsjournal'!$H52="",'Buchungsjournal'!$J52&lt;=0),"Prüfen","OK"))</f>
        <v/>
      </c>
    </row>
    <row r="53" ht="20" customHeight="1">
      <c r="A53" s="2" t="n"/>
      <c r="B53" s="31" t="n"/>
      <c r="C53" s="2" t="n"/>
      <c r="D53" s="4" t="n"/>
      <c r="E53" s="4" t="n"/>
      <c r="F53" s="2" t="n"/>
      <c r="G53" s="10">
        <f>IF('Buchungsjournal'!$F53="","",IFERROR(VLOOKUP('Buchungsjournal'!$F53,'Kontenplan'!$A$2:$G$101,2,FALSE),""))</f>
        <v/>
      </c>
      <c r="H53" s="2" t="n"/>
      <c r="I53" s="10">
        <f>IF('Buchungsjournal'!$H53="","",IFERROR(VLOOKUP('Buchungsjournal'!$H53,'Kontenplan'!$A$2:$G$101,2,FALSE),""))</f>
        <v/>
      </c>
      <c r="J53" s="32" t="n"/>
      <c r="K53" s="2" t="n"/>
      <c r="L53" s="11">
        <f>IF('Buchungsjournal'!$K53="","",IFERROR(VLOOKUP('Buchungsjournal'!$K53,'Kontenplan'!$E$2:$F$101,2,FALSE),0))</f>
        <v/>
      </c>
      <c r="M53" s="34">
        <f>IF(OR('Buchungsjournal'!$J53="",'Buchungsjournal'!$L53=""),"",'Buchungsjournal'!$J53*'Buchungsjournal'!$L53)</f>
        <v/>
      </c>
      <c r="N53" s="34">
        <f>IF('Buchungsjournal'!$J53="","",'Buchungsjournal'!$J53+'Buchungsjournal'!$M53)</f>
        <v/>
      </c>
      <c r="O53" s="2" t="n"/>
      <c r="P53" s="2" t="n"/>
      <c r="Q53" s="13">
        <f>IF(AND('Buchungsjournal'!$F53="",'Buchungsjournal'!$H53="",'Buchungsjournal'!$J53=""),"",IF(OR('Buchungsjournal'!$F53="",'Buchungsjournal'!$H53="",'Buchungsjournal'!$J53&lt;=0),"Prüfen","OK"))</f>
        <v/>
      </c>
    </row>
    <row r="54" ht="20" customHeight="1">
      <c r="A54" s="2" t="n"/>
      <c r="B54" s="31" t="n"/>
      <c r="C54" s="2" t="n"/>
      <c r="D54" s="4" t="n"/>
      <c r="E54" s="4" t="n"/>
      <c r="F54" s="2" t="n"/>
      <c r="G54" s="5">
        <f>IF('Buchungsjournal'!$F54="","",IFERROR(VLOOKUP('Buchungsjournal'!$F54,'Kontenplan'!$A$2:$G$101,2,FALSE),""))</f>
        <v/>
      </c>
      <c r="H54" s="2" t="n"/>
      <c r="I54" s="5">
        <f>IF('Buchungsjournal'!$H54="","",IFERROR(VLOOKUP('Buchungsjournal'!$H54,'Kontenplan'!$A$2:$G$101,2,FALSE),""))</f>
        <v/>
      </c>
      <c r="J54" s="32" t="n"/>
      <c r="K54" s="2" t="n"/>
      <c r="L54" s="7">
        <f>IF('Buchungsjournal'!$K54="","",IFERROR(VLOOKUP('Buchungsjournal'!$K54,'Kontenplan'!$E$2:$F$101,2,FALSE),0))</f>
        <v/>
      </c>
      <c r="M54" s="33">
        <f>IF(OR('Buchungsjournal'!$J54="",'Buchungsjournal'!$L54=""),"",'Buchungsjournal'!$J54*'Buchungsjournal'!$L54)</f>
        <v/>
      </c>
      <c r="N54" s="33">
        <f>IF('Buchungsjournal'!$J54="","",'Buchungsjournal'!$J54+'Buchungsjournal'!$M54)</f>
        <v/>
      </c>
      <c r="O54" s="2" t="n"/>
      <c r="P54" s="2" t="n"/>
      <c r="Q54" s="9">
        <f>IF(AND('Buchungsjournal'!$F54="",'Buchungsjournal'!$H54="",'Buchungsjournal'!$J54=""),"",IF(OR('Buchungsjournal'!$F54="",'Buchungsjournal'!$H54="",'Buchungsjournal'!$J54&lt;=0),"Prüfen","OK"))</f>
        <v/>
      </c>
    </row>
    <row r="55" ht="20" customHeight="1">
      <c r="A55" s="2" t="n"/>
      <c r="B55" s="31" t="n"/>
      <c r="C55" s="2" t="n"/>
      <c r="D55" s="4" t="n"/>
      <c r="E55" s="4" t="n"/>
      <c r="F55" s="2" t="n"/>
      <c r="G55" s="10">
        <f>IF('Buchungsjournal'!$F55="","",IFERROR(VLOOKUP('Buchungsjournal'!$F55,'Kontenplan'!$A$2:$G$101,2,FALSE),""))</f>
        <v/>
      </c>
      <c r="H55" s="2" t="n"/>
      <c r="I55" s="10">
        <f>IF('Buchungsjournal'!$H55="","",IFERROR(VLOOKUP('Buchungsjournal'!$H55,'Kontenplan'!$A$2:$G$101,2,FALSE),""))</f>
        <v/>
      </c>
      <c r="J55" s="32" t="n"/>
      <c r="K55" s="2" t="n"/>
      <c r="L55" s="11">
        <f>IF('Buchungsjournal'!$K55="","",IFERROR(VLOOKUP('Buchungsjournal'!$K55,'Kontenplan'!$E$2:$F$101,2,FALSE),0))</f>
        <v/>
      </c>
      <c r="M55" s="34">
        <f>IF(OR('Buchungsjournal'!$J55="",'Buchungsjournal'!$L55=""),"",'Buchungsjournal'!$J55*'Buchungsjournal'!$L55)</f>
        <v/>
      </c>
      <c r="N55" s="34">
        <f>IF('Buchungsjournal'!$J55="","",'Buchungsjournal'!$J55+'Buchungsjournal'!$M55)</f>
        <v/>
      </c>
      <c r="O55" s="2" t="n"/>
      <c r="P55" s="2" t="n"/>
      <c r="Q55" s="13">
        <f>IF(AND('Buchungsjournal'!$F55="",'Buchungsjournal'!$H55="",'Buchungsjournal'!$J55=""),"",IF(OR('Buchungsjournal'!$F55="",'Buchungsjournal'!$H55="",'Buchungsjournal'!$J55&lt;=0),"Prüfen","OK"))</f>
        <v/>
      </c>
    </row>
    <row r="56" ht="20" customHeight="1">
      <c r="A56" s="2" t="n"/>
      <c r="B56" s="31" t="n"/>
      <c r="C56" s="2" t="n"/>
      <c r="D56" s="4" t="n"/>
      <c r="E56" s="4" t="n"/>
      <c r="F56" s="2" t="n"/>
      <c r="G56" s="5">
        <f>IF('Buchungsjournal'!$F56="","",IFERROR(VLOOKUP('Buchungsjournal'!$F56,'Kontenplan'!$A$2:$G$101,2,FALSE),""))</f>
        <v/>
      </c>
      <c r="H56" s="2" t="n"/>
      <c r="I56" s="5">
        <f>IF('Buchungsjournal'!$H56="","",IFERROR(VLOOKUP('Buchungsjournal'!$H56,'Kontenplan'!$A$2:$G$101,2,FALSE),""))</f>
        <v/>
      </c>
      <c r="J56" s="32" t="n"/>
      <c r="K56" s="2" t="n"/>
      <c r="L56" s="7">
        <f>IF('Buchungsjournal'!$K56="","",IFERROR(VLOOKUP('Buchungsjournal'!$K56,'Kontenplan'!$E$2:$F$101,2,FALSE),0))</f>
        <v/>
      </c>
      <c r="M56" s="33">
        <f>IF(OR('Buchungsjournal'!$J56="",'Buchungsjournal'!$L56=""),"",'Buchungsjournal'!$J56*'Buchungsjournal'!$L56)</f>
        <v/>
      </c>
      <c r="N56" s="33">
        <f>IF('Buchungsjournal'!$J56="","",'Buchungsjournal'!$J56+'Buchungsjournal'!$M56)</f>
        <v/>
      </c>
      <c r="O56" s="2" t="n"/>
      <c r="P56" s="2" t="n"/>
      <c r="Q56" s="9">
        <f>IF(AND('Buchungsjournal'!$F56="",'Buchungsjournal'!$H56="",'Buchungsjournal'!$J56=""),"",IF(OR('Buchungsjournal'!$F56="",'Buchungsjournal'!$H56="",'Buchungsjournal'!$J56&lt;=0),"Prüfen","OK"))</f>
        <v/>
      </c>
    </row>
    <row r="57" ht="20" customHeight="1">
      <c r="A57" s="2" t="n"/>
      <c r="B57" s="31" t="n"/>
      <c r="C57" s="2" t="n"/>
      <c r="D57" s="4" t="n"/>
      <c r="E57" s="4" t="n"/>
      <c r="F57" s="2" t="n"/>
      <c r="G57" s="10">
        <f>IF('Buchungsjournal'!$F57="","",IFERROR(VLOOKUP('Buchungsjournal'!$F57,'Kontenplan'!$A$2:$G$101,2,FALSE),""))</f>
        <v/>
      </c>
      <c r="H57" s="2" t="n"/>
      <c r="I57" s="10">
        <f>IF('Buchungsjournal'!$H57="","",IFERROR(VLOOKUP('Buchungsjournal'!$H57,'Kontenplan'!$A$2:$G$101,2,FALSE),""))</f>
        <v/>
      </c>
      <c r="J57" s="32" t="n"/>
      <c r="K57" s="2" t="n"/>
      <c r="L57" s="11">
        <f>IF('Buchungsjournal'!$K57="","",IFERROR(VLOOKUP('Buchungsjournal'!$K57,'Kontenplan'!$E$2:$F$101,2,FALSE),0))</f>
        <v/>
      </c>
      <c r="M57" s="34">
        <f>IF(OR('Buchungsjournal'!$J57="",'Buchungsjournal'!$L57=""),"",'Buchungsjournal'!$J57*'Buchungsjournal'!$L57)</f>
        <v/>
      </c>
      <c r="N57" s="34">
        <f>IF('Buchungsjournal'!$J57="","",'Buchungsjournal'!$J57+'Buchungsjournal'!$M57)</f>
        <v/>
      </c>
      <c r="O57" s="2" t="n"/>
      <c r="P57" s="2" t="n"/>
      <c r="Q57" s="13">
        <f>IF(AND('Buchungsjournal'!$F57="",'Buchungsjournal'!$H57="",'Buchungsjournal'!$J57=""),"",IF(OR('Buchungsjournal'!$F57="",'Buchungsjournal'!$H57="",'Buchungsjournal'!$J57&lt;=0),"Prüfen","OK"))</f>
        <v/>
      </c>
    </row>
    <row r="58" ht="20" customHeight="1">
      <c r="A58" s="2" t="n"/>
      <c r="B58" s="31" t="n"/>
      <c r="C58" s="2" t="n"/>
      <c r="D58" s="4" t="n"/>
      <c r="E58" s="4" t="n"/>
      <c r="F58" s="2" t="n"/>
      <c r="G58" s="5">
        <f>IF('Buchungsjournal'!$F58="","",IFERROR(VLOOKUP('Buchungsjournal'!$F58,'Kontenplan'!$A$2:$G$101,2,FALSE),""))</f>
        <v/>
      </c>
      <c r="H58" s="2" t="n"/>
      <c r="I58" s="5">
        <f>IF('Buchungsjournal'!$H58="","",IFERROR(VLOOKUP('Buchungsjournal'!$H58,'Kontenplan'!$A$2:$G$101,2,FALSE),""))</f>
        <v/>
      </c>
      <c r="J58" s="32" t="n"/>
      <c r="K58" s="2" t="n"/>
      <c r="L58" s="7">
        <f>IF('Buchungsjournal'!$K58="","",IFERROR(VLOOKUP('Buchungsjournal'!$K58,'Kontenplan'!$E$2:$F$101,2,FALSE),0))</f>
        <v/>
      </c>
      <c r="M58" s="33">
        <f>IF(OR('Buchungsjournal'!$J58="",'Buchungsjournal'!$L58=""),"",'Buchungsjournal'!$J58*'Buchungsjournal'!$L58)</f>
        <v/>
      </c>
      <c r="N58" s="33">
        <f>IF('Buchungsjournal'!$J58="","",'Buchungsjournal'!$J58+'Buchungsjournal'!$M58)</f>
        <v/>
      </c>
      <c r="O58" s="2" t="n"/>
      <c r="P58" s="2" t="n"/>
      <c r="Q58" s="9">
        <f>IF(AND('Buchungsjournal'!$F58="",'Buchungsjournal'!$H58="",'Buchungsjournal'!$J58=""),"",IF(OR('Buchungsjournal'!$F58="",'Buchungsjournal'!$H58="",'Buchungsjournal'!$J58&lt;=0),"Prüfen","OK"))</f>
        <v/>
      </c>
    </row>
    <row r="59" ht="20" customHeight="1">
      <c r="A59" s="2" t="n"/>
      <c r="B59" s="31" t="n"/>
      <c r="C59" s="2" t="n"/>
      <c r="D59" s="4" t="n"/>
      <c r="E59" s="4" t="n"/>
      <c r="F59" s="2" t="n"/>
      <c r="G59" s="10">
        <f>IF('Buchungsjournal'!$F59="","",IFERROR(VLOOKUP('Buchungsjournal'!$F59,'Kontenplan'!$A$2:$G$101,2,FALSE),""))</f>
        <v/>
      </c>
      <c r="H59" s="2" t="n"/>
      <c r="I59" s="10">
        <f>IF('Buchungsjournal'!$H59="","",IFERROR(VLOOKUP('Buchungsjournal'!$H59,'Kontenplan'!$A$2:$G$101,2,FALSE),""))</f>
        <v/>
      </c>
      <c r="J59" s="32" t="n"/>
      <c r="K59" s="2" t="n"/>
      <c r="L59" s="11">
        <f>IF('Buchungsjournal'!$K59="","",IFERROR(VLOOKUP('Buchungsjournal'!$K59,'Kontenplan'!$E$2:$F$101,2,FALSE),0))</f>
        <v/>
      </c>
      <c r="M59" s="34">
        <f>IF(OR('Buchungsjournal'!$J59="",'Buchungsjournal'!$L59=""),"",'Buchungsjournal'!$J59*'Buchungsjournal'!$L59)</f>
        <v/>
      </c>
      <c r="N59" s="34">
        <f>IF('Buchungsjournal'!$J59="","",'Buchungsjournal'!$J59+'Buchungsjournal'!$M59)</f>
        <v/>
      </c>
      <c r="O59" s="2" t="n"/>
      <c r="P59" s="2" t="n"/>
      <c r="Q59" s="13">
        <f>IF(AND('Buchungsjournal'!$F59="",'Buchungsjournal'!$H59="",'Buchungsjournal'!$J59=""),"",IF(OR('Buchungsjournal'!$F59="",'Buchungsjournal'!$H59="",'Buchungsjournal'!$J59&lt;=0),"Prüfen","OK"))</f>
        <v/>
      </c>
    </row>
    <row r="60" ht="20" customHeight="1">
      <c r="A60" s="2" t="n"/>
      <c r="B60" s="31" t="n"/>
      <c r="C60" s="2" t="n"/>
      <c r="D60" s="4" t="n"/>
      <c r="E60" s="4" t="n"/>
      <c r="F60" s="2" t="n"/>
      <c r="G60" s="5">
        <f>IF('Buchungsjournal'!$F60="","",IFERROR(VLOOKUP('Buchungsjournal'!$F60,'Kontenplan'!$A$2:$G$101,2,FALSE),""))</f>
        <v/>
      </c>
      <c r="H60" s="2" t="n"/>
      <c r="I60" s="5">
        <f>IF('Buchungsjournal'!$H60="","",IFERROR(VLOOKUP('Buchungsjournal'!$H60,'Kontenplan'!$A$2:$G$101,2,FALSE),""))</f>
        <v/>
      </c>
      <c r="J60" s="32" t="n"/>
      <c r="K60" s="2" t="n"/>
      <c r="L60" s="7">
        <f>IF('Buchungsjournal'!$K60="","",IFERROR(VLOOKUP('Buchungsjournal'!$K60,'Kontenplan'!$E$2:$F$101,2,FALSE),0))</f>
        <v/>
      </c>
      <c r="M60" s="33">
        <f>IF(OR('Buchungsjournal'!$J60="",'Buchungsjournal'!$L60=""),"",'Buchungsjournal'!$J60*'Buchungsjournal'!$L60)</f>
        <v/>
      </c>
      <c r="N60" s="33">
        <f>IF('Buchungsjournal'!$J60="","",'Buchungsjournal'!$J60+'Buchungsjournal'!$M60)</f>
        <v/>
      </c>
      <c r="O60" s="2" t="n"/>
      <c r="P60" s="2" t="n"/>
      <c r="Q60" s="9">
        <f>IF(AND('Buchungsjournal'!$F60="",'Buchungsjournal'!$H60="",'Buchungsjournal'!$J60=""),"",IF(OR('Buchungsjournal'!$F60="",'Buchungsjournal'!$H60="",'Buchungsjournal'!$J60&lt;=0),"Prüfen","OK"))</f>
        <v/>
      </c>
    </row>
    <row r="61" ht="20" customHeight="1">
      <c r="A61" s="2" t="n"/>
      <c r="B61" s="31" t="n"/>
      <c r="C61" s="2" t="n"/>
      <c r="D61" s="4" t="n"/>
      <c r="E61" s="4" t="n"/>
      <c r="F61" s="2" t="n"/>
      <c r="G61" s="10">
        <f>IF('Buchungsjournal'!$F61="","",IFERROR(VLOOKUP('Buchungsjournal'!$F61,'Kontenplan'!$A$2:$G$101,2,FALSE),""))</f>
        <v/>
      </c>
      <c r="H61" s="2" t="n"/>
      <c r="I61" s="10">
        <f>IF('Buchungsjournal'!$H61="","",IFERROR(VLOOKUP('Buchungsjournal'!$H61,'Kontenplan'!$A$2:$G$101,2,FALSE),""))</f>
        <v/>
      </c>
      <c r="J61" s="32" t="n"/>
      <c r="K61" s="2" t="n"/>
      <c r="L61" s="11">
        <f>IF('Buchungsjournal'!$K61="","",IFERROR(VLOOKUP('Buchungsjournal'!$K61,'Kontenplan'!$E$2:$F$101,2,FALSE),0))</f>
        <v/>
      </c>
      <c r="M61" s="34">
        <f>IF(OR('Buchungsjournal'!$J61="",'Buchungsjournal'!$L61=""),"",'Buchungsjournal'!$J61*'Buchungsjournal'!$L61)</f>
        <v/>
      </c>
      <c r="N61" s="34">
        <f>IF('Buchungsjournal'!$J61="","",'Buchungsjournal'!$J61+'Buchungsjournal'!$M61)</f>
        <v/>
      </c>
      <c r="O61" s="2" t="n"/>
      <c r="P61" s="2" t="n"/>
      <c r="Q61" s="13">
        <f>IF(AND('Buchungsjournal'!$F61="",'Buchungsjournal'!$H61="",'Buchungsjournal'!$J61=""),"",IF(OR('Buchungsjournal'!$F61="",'Buchungsjournal'!$H61="",'Buchungsjournal'!$J61&lt;=0),"Prüfen","OK"))</f>
        <v/>
      </c>
    </row>
    <row r="62" ht="20" customHeight="1">
      <c r="A62" s="2" t="n"/>
      <c r="B62" s="31" t="n"/>
      <c r="C62" s="2" t="n"/>
      <c r="D62" s="4" t="n"/>
      <c r="E62" s="4" t="n"/>
      <c r="F62" s="2" t="n"/>
      <c r="G62" s="5">
        <f>IF('Buchungsjournal'!$F62="","",IFERROR(VLOOKUP('Buchungsjournal'!$F62,'Kontenplan'!$A$2:$G$101,2,FALSE),""))</f>
        <v/>
      </c>
      <c r="H62" s="2" t="n"/>
      <c r="I62" s="5">
        <f>IF('Buchungsjournal'!$H62="","",IFERROR(VLOOKUP('Buchungsjournal'!$H62,'Kontenplan'!$A$2:$G$101,2,FALSE),""))</f>
        <v/>
      </c>
      <c r="J62" s="32" t="n"/>
      <c r="K62" s="2" t="n"/>
      <c r="L62" s="7">
        <f>IF('Buchungsjournal'!$K62="","",IFERROR(VLOOKUP('Buchungsjournal'!$K62,'Kontenplan'!$E$2:$F$101,2,FALSE),0))</f>
        <v/>
      </c>
      <c r="M62" s="33">
        <f>IF(OR('Buchungsjournal'!$J62="",'Buchungsjournal'!$L62=""),"",'Buchungsjournal'!$J62*'Buchungsjournal'!$L62)</f>
        <v/>
      </c>
      <c r="N62" s="33">
        <f>IF('Buchungsjournal'!$J62="","",'Buchungsjournal'!$J62+'Buchungsjournal'!$M62)</f>
        <v/>
      </c>
      <c r="O62" s="2" t="n"/>
      <c r="P62" s="2" t="n"/>
      <c r="Q62" s="9">
        <f>IF(AND('Buchungsjournal'!$F62="",'Buchungsjournal'!$H62="",'Buchungsjournal'!$J62=""),"",IF(OR('Buchungsjournal'!$F62="",'Buchungsjournal'!$H62="",'Buchungsjournal'!$J62&lt;=0),"Prüfen","OK"))</f>
        <v/>
      </c>
    </row>
    <row r="63" ht="20" customHeight="1">
      <c r="A63" s="2" t="n"/>
      <c r="B63" s="31" t="n"/>
      <c r="C63" s="2" t="n"/>
      <c r="D63" s="4" t="n"/>
      <c r="E63" s="4" t="n"/>
      <c r="F63" s="2" t="n"/>
      <c r="G63" s="10">
        <f>IF('Buchungsjournal'!$F63="","",IFERROR(VLOOKUP('Buchungsjournal'!$F63,'Kontenplan'!$A$2:$G$101,2,FALSE),""))</f>
        <v/>
      </c>
      <c r="H63" s="2" t="n"/>
      <c r="I63" s="10">
        <f>IF('Buchungsjournal'!$H63="","",IFERROR(VLOOKUP('Buchungsjournal'!$H63,'Kontenplan'!$A$2:$G$101,2,FALSE),""))</f>
        <v/>
      </c>
      <c r="J63" s="32" t="n"/>
      <c r="K63" s="2" t="n"/>
      <c r="L63" s="11">
        <f>IF('Buchungsjournal'!$K63="","",IFERROR(VLOOKUP('Buchungsjournal'!$K63,'Kontenplan'!$E$2:$F$101,2,FALSE),0))</f>
        <v/>
      </c>
      <c r="M63" s="34">
        <f>IF(OR('Buchungsjournal'!$J63="",'Buchungsjournal'!$L63=""),"",'Buchungsjournal'!$J63*'Buchungsjournal'!$L63)</f>
        <v/>
      </c>
      <c r="N63" s="34">
        <f>IF('Buchungsjournal'!$J63="","",'Buchungsjournal'!$J63+'Buchungsjournal'!$M63)</f>
        <v/>
      </c>
      <c r="O63" s="2" t="n"/>
      <c r="P63" s="2" t="n"/>
      <c r="Q63" s="13">
        <f>IF(AND('Buchungsjournal'!$F63="",'Buchungsjournal'!$H63="",'Buchungsjournal'!$J63=""),"",IF(OR('Buchungsjournal'!$F63="",'Buchungsjournal'!$H63="",'Buchungsjournal'!$J63&lt;=0),"Prüfen","OK"))</f>
        <v/>
      </c>
    </row>
    <row r="64" ht="20" customHeight="1">
      <c r="A64" s="2" t="n"/>
      <c r="B64" s="31" t="n"/>
      <c r="C64" s="2" t="n"/>
      <c r="D64" s="4" t="n"/>
      <c r="E64" s="4" t="n"/>
      <c r="F64" s="2" t="n"/>
      <c r="G64" s="5">
        <f>IF('Buchungsjournal'!$F64="","",IFERROR(VLOOKUP('Buchungsjournal'!$F64,'Kontenplan'!$A$2:$G$101,2,FALSE),""))</f>
        <v/>
      </c>
      <c r="H64" s="2" t="n"/>
      <c r="I64" s="5">
        <f>IF('Buchungsjournal'!$H64="","",IFERROR(VLOOKUP('Buchungsjournal'!$H64,'Kontenplan'!$A$2:$G$101,2,FALSE),""))</f>
        <v/>
      </c>
      <c r="J64" s="32" t="n"/>
      <c r="K64" s="2" t="n"/>
      <c r="L64" s="7">
        <f>IF('Buchungsjournal'!$K64="","",IFERROR(VLOOKUP('Buchungsjournal'!$K64,'Kontenplan'!$E$2:$F$101,2,FALSE),0))</f>
        <v/>
      </c>
      <c r="M64" s="33">
        <f>IF(OR('Buchungsjournal'!$J64="",'Buchungsjournal'!$L64=""),"",'Buchungsjournal'!$J64*'Buchungsjournal'!$L64)</f>
        <v/>
      </c>
      <c r="N64" s="33">
        <f>IF('Buchungsjournal'!$J64="","",'Buchungsjournal'!$J64+'Buchungsjournal'!$M64)</f>
        <v/>
      </c>
      <c r="O64" s="2" t="n"/>
      <c r="P64" s="2" t="n"/>
      <c r="Q64" s="9">
        <f>IF(AND('Buchungsjournal'!$F64="",'Buchungsjournal'!$H64="",'Buchungsjournal'!$J64=""),"",IF(OR('Buchungsjournal'!$F64="",'Buchungsjournal'!$H64="",'Buchungsjournal'!$J64&lt;=0),"Prüfen","OK"))</f>
        <v/>
      </c>
    </row>
    <row r="65" ht="20" customHeight="1">
      <c r="A65" s="2" t="n"/>
      <c r="B65" s="31" t="n"/>
      <c r="C65" s="2" t="n"/>
      <c r="D65" s="4" t="n"/>
      <c r="E65" s="4" t="n"/>
      <c r="F65" s="2" t="n"/>
      <c r="G65" s="10">
        <f>IF('Buchungsjournal'!$F65="","",IFERROR(VLOOKUP('Buchungsjournal'!$F65,'Kontenplan'!$A$2:$G$101,2,FALSE),""))</f>
        <v/>
      </c>
      <c r="H65" s="2" t="n"/>
      <c r="I65" s="10">
        <f>IF('Buchungsjournal'!$H65="","",IFERROR(VLOOKUP('Buchungsjournal'!$H65,'Kontenplan'!$A$2:$G$101,2,FALSE),""))</f>
        <v/>
      </c>
      <c r="J65" s="32" t="n"/>
      <c r="K65" s="2" t="n"/>
      <c r="L65" s="11">
        <f>IF('Buchungsjournal'!$K65="","",IFERROR(VLOOKUP('Buchungsjournal'!$K65,'Kontenplan'!$E$2:$F$101,2,FALSE),0))</f>
        <v/>
      </c>
      <c r="M65" s="34">
        <f>IF(OR('Buchungsjournal'!$J65="",'Buchungsjournal'!$L65=""),"",'Buchungsjournal'!$J65*'Buchungsjournal'!$L65)</f>
        <v/>
      </c>
      <c r="N65" s="34">
        <f>IF('Buchungsjournal'!$J65="","",'Buchungsjournal'!$J65+'Buchungsjournal'!$M65)</f>
        <v/>
      </c>
      <c r="O65" s="2" t="n"/>
      <c r="P65" s="2" t="n"/>
      <c r="Q65" s="13">
        <f>IF(AND('Buchungsjournal'!$F65="",'Buchungsjournal'!$H65="",'Buchungsjournal'!$J65=""),"",IF(OR('Buchungsjournal'!$F65="",'Buchungsjournal'!$H65="",'Buchungsjournal'!$J65&lt;=0),"Prüfen","OK"))</f>
        <v/>
      </c>
    </row>
    <row r="66" ht="20" customHeight="1">
      <c r="A66" s="2" t="n"/>
      <c r="B66" s="31" t="n"/>
      <c r="C66" s="2" t="n"/>
      <c r="D66" s="4" t="n"/>
      <c r="E66" s="4" t="n"/>
      <c r="F66" s="2" t="n"/>
      <c r="G66" s="5">
        <f>IF('Buchungsjournal'!$F66="","",IFERROR(VLOOKUP('Buchungsjournal'!$F66,'Kontenplan'!$A$2:$G$101,2,FALSE),""))</f>
        <v/>
      </c>
      <c r="H66" s="2" t="n"/>
      <c r="I66" s="5">
        <f>IF('Buchungsjournal'!$H66="","",IFERROR(VLOOKUP('Buchungsjournal'!$H66,'Kontenplan'!$A$2:$G$101,2,FALSE),""))</f>
        <v/>
      </c>
      <c r="J66" s="32" t="n"/>
      <c r="K66" s="2" t="n"/>
      <c r="L66" s="7">
        <f>IF('Buchungsjournal'!$K66="","",IFERROR(VLOOKUP('Buchungsjournal'!$K66,'Kontenplan'!$E$2:$F$101,2,FALSE),0))</f>
        <v/>
      </c>
      <c r="M66" s="33">
        <f>IF(OR('Buchungsjournal'!$J66="",'Buchungsjournal'!$L66=""),"",'Buchungsjournal'!$J66*'Buchungsjournal'!$L66)</f>
        <v/>
      </c>
      <c r="N66" s="33">
        <f>IF('Buchungsjournal'!$J66="","",'Buchungsjournal'!$J66+'Buchungsjournal'!$M66)</f>
        <v/>
      </c>
      <c r="O66" s="2" t="n"/>
      <c r="P66" s="2" t="n"/>
      <c r="Q66" s="9">
        <f>IF(AND('Buchungsjournal'!$F66="",'Buchungsjournal'!$H66="",'Buchungsjournal'!$J66=""),"",IF(OR('Buchungsjournal'!$F66="",'Buchungsjournal'!$H66="",'Buchungsjournal'!$J66&lt;=0),"Prüfen","OK"))</f>
        <v/>
      </c>
    </row>
    <row r="67" ht="20" customHeight="1">
      <c r="A67" s="2" t="n"/>
      <c r="B67" s="31" t="n"/>
      <c r="C67" s="2" t="n"/>
      <c r="D67" s="4" t="n"/>
      <c r="E67" s="4" t="n"/>
      <c r="F67" s="2" t="n"/>
      <c r="G67" s="10">
        <f>IF('Buchungsjournal'!$F67="","",IFERROR(VLOOKUP('Buchungsjournal'!$F67,'Kontenplan'!$A$2:$G$101,2,FALSE),""))</f>
        <v/>
      </c>
      <c r="H67" s="2" t="n"/>
      <c r="I67" s="10">
        <f>IF('Buchungsjournal'!$H67="","",IFERROR(VLOOKUP('Buchungsjournal'!$H67,'Kontenplan'!$A$2:$G$101,2,FALSE),""))</f>
        <v/>
      </c>
      <c r="J67" s="32" t="n"/>
      <c r="K67" s="2" t="n"/>
      <c r="L67" s="11">
        <f>IF('Buchungsjournal'!$K67="","",IFERROR(VLOOKUP('Buchungsjournal'!$K67,'Kontenplan'!$E$2:$F$101,2,FALSE),0))</f>
        <v/>
      </c>
      <c r="M67" s="34">
        <f>IF(OR('Buchungsjournal'!$J67="",'Buchungsjournal'!$L67=""),"",'Buchungsjournal'!$J67*'Buchungsjournal'!$L67)</f>
        <v/>
      </c>
      <c r="N67" s="34">
        <f>IF('Buchungsjournal'!$J67="","",'Buchungsjournal'!$J67+'Buchungsjournal'!$M67)</f>
        <v/>
      </c>
      <c r="O67" s="2" t="n"/>
      <c r="P67" s="2" t="n"/>
      <c r="Q67" s="13">
        <f>IF(AND('Buchungsjournal'!$F67="",'Buchungsjournal'!$H67="",'Buchungsjournal'!$J67=""),"",IF(OR('Buchungsjournal'!$F67="",'Buchungsjournal'!$H67="",'Buchungsjournal'!$J67&lt;=0),"Prüfen","OK"))</f>
        <v/>
      </c>
    </row>
    <row r="68" ht="20" customHeight="1">
      <c r="A68" s="2" t="n"/>
      <c r="B68" s="31" t="n"/>
      <c r="C68" s="2" t="n"/>
      <c r="D68" s="4" t="n"/>
      <c r="E68" s="4" t="n"/>
      <c r="F68" s="2" t="n"/>
      <c r="G68" s="5">
        <f>IF('Buchungsjournal'!$F68="","",IFERROR(VLOOKUP('Buchungsjournal'!$F68,'Kontenplan'!$A$2:$G$101,2,FALSE),""))</f>
        <v/>
      </c>
      <c r="H68" s="2" t="n"/>
      <c r="I68" s="5">
        <f>IF('Buchungsjournal'!$H68="","",IFERROR(VLOOKUP('Buchungsjournal'!$H68,'Kontenplan'!$A$2:$G$101,2,FALSE),""))</f>
        <v/>
      </c>
      <c r="J68" s="32" t="n"/>
      <c r="K68" s="2" t="n"/>
      <c r="L68" s="7">
        <f>IF('Buchungsjournal'!$K68="","",IFERROR(VLOOKUP('Buchungsjournal'!$K68,'Kontenplan'!$E$2:$F$101,2,FALSE),0))</f>
        <v/>
      </c>
      <c r="M68" s="33">
        <f>IF(OR('Buchungsjournal'!$J68="",'Buchungsjournal'!$L68=""),"",'Buchungsjournal'!$J68*'Buchungsjournal'!$L68)</f>
        <v/>
      </c>
      <c r="N68" s="33">
        <f>IF('Buchungsjournal'!$J68="","",'Buchungsjournal'!$J68+'Buchungsjournal'!$M68)</f>
        <v/>
      </c>
      <c r="O68" s="2" t="n"/>
      <c r="P68" s="2" t="n"/>
      <c r="Q68" s="9">
        <f>IF(AND('Buchungsjournal'!$F68="",'Buchungsjournal'!$H68="",'Buchungsjournal'!$J68=""),"",IF(OR('Buchungsjournal'!$F68="",'Buchungsjournal'!$H68="",'Buchungsjournal'!$J68&lt;=0),"Prüfen","OK"))</f>
        <v/>
      </c>
    </row>
    <row r="69" ht="20" customHeight="1">
      <c r="A69" s="2" t="n"/>
      <c r="B69" s="31" t="n"/>
      <c r="C69" s="2" t="n"/>
      <c r="D69" s="4" t="n"/>
      <c r="E69" s="4" t="n"/>
      <c r="F69" s="2" t="n"/>
      <c r="G69" s="10">
        <f>IF('Buchungsjournal'!$F69="","",IFERROR(VLOOKUP('Buchungsjournal'!$F69,'Kontenplan'!$A$2:$G$101,2,FALSE),""))</f>
        <v/>
      </c>
      <c r="H69" s="2" t="n"/>
      <c r="I69" s="10">
        <f>IF('Buchungsjournal'!$H69="","",IFERROR(VLOOKUP('Buchungsjournal'!$H69,'Kontenplan'!$A$2:$G$101,2,FALSE),""))</f>
        <v/>
      </c>
      <c r="J69" s="32" t="n"/>
      <c r="K69" s="2" t="n"/>
      <c r="L69" s="11">
        <f>IF('Buchungsjournal'!$K69="","",IFERROR(VLOOKUP('Buchungsjournal'!$K69,'Kontenplan'!$E$2:$F$101,2,FALSE),0))</f>
        <v/>
      </c>
      <c r="M69" s="34">
        <f>IF(OR('Buchungsjournal'!$J69="",'Buchungsjournal'!$L69=""),"",'Buchungsjournal'!$J69*'Buchungsjournal'!$L69)</f>
        <v/>
      </c>
      <c r="N69" s="34">
        <f>IF('Buchungsjournal'!$J69="","",'Buchungsjournal'!$J69+'Buchungsjournal'!$M69)</f>
        <v/>
      </c>
      <c r="O69" s="2" t="n"/>
      <c r="P69" s="2" t="n"/>
      <c r="Q69" s="13">
        <f>IF(AND('Buchungsjournal'!$F69="",'Buchungsjournal'!$H69="",'Buchungsjournal'!$J69=""),"",IF(OR('Buchungsjournal'!$F69="",'Buchungsjournal'!$H69="",'Buchungsjournal'!$J69&lt;=0),"Prüfen","OK"))</f>
        <v/>
      </c>
    </row>
    <row r="70" ht="20" customHeight="1">
      <c r="A70" s="2" t="n"/>
      <c r="B70" s="31" t="n"/>
      <c r="C70" s="2" t="n"/>
      <c r="D70" s="4" t="n"/>
      <c r="E70" s="4" t="n"/>
      <c r="F70" s="2" t="n"/>
      <c r="G70" s="5">
        <f>IF('Buchungsjournal'!$F70="","",IFERROR(VLOOKUP('Buchungsjournal'!$F70,'Kontenplan'!$A$2:$G$101,2,FALSE),""))</f>
        <v/>
      </c>
      <c r="H70" s="2" t="n"/>
      <c r="I70" s="5">
        <f>IF('Buchungsjournal'!$H70="","",IFERROR(VLOOKUP('Buchungsjournal'!$H70,'Kontenplan'!$A$2:$G$101,2,FALSE),""))</f>
        <v/>
      </c>
      <c r="J70" s="32" t="n"/>
      <c r="K70" s="2" t="n"/>
      <c r="L70" s="7">
        <f>IF('Buchungsjournal'!$K70="","",IFERROR(VLOOKUP('Buchungsjournal'!$K70,'Kontenplan'!$E$2:$F$101,2,FALSE),0))</f>
        <v/>
      </c>
      <c r="M70" s="33">
        <f>IF(OR('Buchungsjournal'!$J70="",'Buchungsjournal'!$L70=""),"",'Buchungsjournal'!$J70*'Buchungsjournal'!$L70)</f>
        <v/>
      </c>
      <c r="N70" s="33">
        <f>IF('Buchungsjournal'!$J70="","",'Buchungsjournal'!$J70+'Buchungsjournal'!$M70)</f>
        <v/>
      </c>
      <c r="O70" s="2" t="n"/>
      <c r="P70" s="2" t="n"/>
      <c r="Q70" s="9">
        <f>IF(AND('Buchungsjournal'!$F70="",'Buchungsjournal'!$H70="",'Buchungsjournal'!$J70=""),"",IF(OR('Buchungsjournal'!$F70="",'Buchungsjournal'!$H70="",'Buchungsjournal'!$J70&lt;=0),"Prüfen","OK"))</f>
        <v/>
      </c>
    </row>
    <row r="71" ht="20" customHeight="1">
      <c r="A71" s="2" t="n"/>
      <c r="B71" s="31" t="n"/>
      <c r="C71" s="2" t="n"/>
      <c r="D71" s="4" t="n"/>
      <c r="E71" s="4" t="n"/>
      <c r="F71" s="2" t="n"/>
      <c r="G71" s="10">
        <f>IF('Buchungsjournal'!$F71="","",IFERROR(VLOOKUP('Buchungsjournal'!$F71,'Kontenplan'!$A$2:$G$101,2,FALSE),""))</f>
        <v/>
      </c>
      <c r="H71" s="2" t="n"/>
      <c r="I71" s="10">
        <f>IF('Buchungsjournal'!$H71="","",IFERROR(VLOOKUP('Buchungsjournal'!$H71,'Kontenplan'!$A$2:$G$101,2,FALSE),""))</f>
        <v/>
      </c>
      <c r="J71" s="32" t="n"/>
      <c r="K71" s="2" t="n"/>
      <c r="L71" s="11">
        <f>IF('Buchungsjournal'!$K71="","",IFERROR(VLOOKUP('Buchungsjournal'!$K71,'Kontenplan'!$E$2:$F$101,2,FALSE),0))</f>
        <v/>
      </c>
      <c r="M71" s="34">
        <f>IF(OR('Buchungsjournal'!$J71="",'Buchungsjournal'!$L71=""),"",'Buchungsjournal'!$J71*'Buchungsjournal'!$L71)</f>
        <v/>
      </c>
      <c r="N71" s="34">
        <f>IF('Buchungsjournal'!$J71="","",'Buchungsjournal'!$J71+'Buchungsjournal'!$M71)</f>
        <v/>
      </c>
      <c r="O71" s="2" t="n"/>
      <c r="P71" s="2" t="n"/>
      <c r="Q71" s="13">
        <f>IF(AND('Buchungsjournal'!$F71="",'Buchungsjournal'!$H71="",'Buchungsjournal'!$J71=""),"",IF(OR('Buchungsjournal'!$F71="",'Buchungsjournal'!$H71="",'Buchungsjournal'!$J71&lt;=0),"Prüfen","OK"))</f>
        <v/>
      </c>
    </row>
    <row r="72" ht="20" customHeight="1">
      <c r="A72" s="2" t="n"/>
      <c r="B72" s="31" t="n"/>
      <c r="C72" s="2" t="n"/>
      <c r="D72" s="4" t="n"/>
      <c r="E72" s="4" t="n"/>
      <c r="F72" s="2" t="n"/>
      <c r="G72" s="5">
        <f>IF('Buchungsjournal'!$F72="","",IFERROR(VLOOKUP('Buchungsjournal'!$F72,'Kontenplan'!$A$2:$G$101,2,FALSE),""))</f>
        <v/>
      </c>
      <c r="H72" s="2" t="n"/>
      <c r="I72" s="5">
        <f>IF('Buchungsjournal'!$H72="","",IFERROR(VLOOKUP('Buchungsjournal'!$H72,'Kontenplan'!$A$2:$G$101,2,FALSE),""))</f>
        <v/>
      </c>
      <c r="J72" s="32" t="n"/>
      <c r="K72" s="2" t="n"/>
      <c r="L72" s="7">
        <f>IF('Buchungsjournal'!$K72="","",IFERROR(VLOOKUP('Buchungsjournal'!$K72,'Kontenplan'!$E$2:$F$101,2,FALSE),0))</f>
        <v/>
      </c>
      <c r="M72" s="33">
        <f>IF(OR('Buchungsjournal'!$J72="",'Buchungsjournal'!$L72=""),"",'Buchungsjournal'!$J72*'Buchungsjournal'!$L72)</f>
        <v/>
      </c>
      <c r="N72" s="33">
        <f>IF('Buchungsjournal'!$J72="","",'Buchungsjournal'!$J72+'Buchungsjournal'!$M72)</f>
        <v/>
      </c>
      <c r="O72" s="2" t="n"/>
      <c r="P72" s="2" t="n"/>
      <c r="Q72" s="9">
        <f>IF(AND('Buchungsjournal'!$F72="",'Buchungsjournal'!$H72="",'Buchungsjournal'!$J72=""),"",IF(OR('Buchungsjournal'!$F72="",'Buchungsjournal'!$H72="",'Buchungsjournal'!$J72&lt;=0),"Prüfen","OK"))</f>
        <v/>
      </c>
    </row>
    <row r="73" ht="20" customHeight="1">
      <c r="A73" s="2" t="n"/>
      <c r="B73" s="31" t="n"/>
      <c r="C73" s="2" t="n"/>
      <c r="D73" s="4" t="n"/>
      <c r="E73" s="4" t="n"/>
      <c r="F73" s="2" t="n"/>
      <c r="G73" s="10">
        <f>IF('Buchungsjournal'!$F73="","",IFERROR(VLOOKUP('Buchungsjournal'!$F73,'Kontenplan'!$A$2:$G$101,2,FALSE),""))</f>
        <v/>
      </c>
      <c r="H73" s="2" t="n"/>
      <c r="I73" s="10">
        <f>IF('Buchungsjournal'!$H73="","",IFERROR(VLOOKUP('Buchungsjournal'!$H73,'Kontenplan'!$A$2:$G$101,2,FALSE),""))</f>
        <v/>
      </c>
      <c r="J73" s="32" t="n"/>
      <c r="K73" s="2" t="n"/>
      <c r="L73" s="11">
        <f>IF('Buchungsjournal'!$K73="","",IFERROR(VLOOKUP('Buchungsjournal'!$K73,'Kontenplan'!$E$2:$F$101,2,FALSE),0))</f>
        <v/>
      </c>
      <c r="M73" s="34">
        <f>IF(OR('Buchungsjournal'!$J73="",'Buchungsjournal'!$L73=""),"",'Buchungsjournal'!$J73*'Buchungsjournal'!$L73)</f>
        <v/>
      </c>
      <c r="N73" s="34">
        <f>IF('Buchungsjournal'!$J73="","",'Buchungsjournal'!$J73+'Buchungsjournal'!$M73)</f>
        <v/>
      </c>
      <c r="O73" s="2" t="n"/>
      <c r="P73" s="2" t="n"/>
      <c r="Q73" s="13">
        <f>IF(AND('Buchungsjournal'!$F73="",'Buchungsjournal'!$H73="",'Buchungsjournal'!$J73=""),"",IF(OR('Buchungsjournal'!$F73="",'Buchungsjournal'!$H73="",'Buchungsjournal'!$J73&lt;=0),"Prüfen","OK"))</f>
        <v/>
      </c>
    </row>
    <row r="74" ht="20" customHeight="1">
      <c r="A74" s="2" t="n"/>
      <c r="B74" s="31" t="n"/>
      <c r="C74" s="2" t="n"/>
      <c r="D74" s="4" t="n"/>
      <c r="E74" s="4" t="n"/>
      <c r="F74" s="2" t="n"/>
      <c r="G74" s="5">
        <f>IF('Buchungsjournal'!$F74="","",IFERROR(VLOOKUP('Buchungsjournal'!$F74,'Kontenplan'!$A$2:$G$101,2,FALSE),""))</f>
        <v/>
      </c>
      <c r="H74" s="2" t="n"/>
      <c r="I74" s="5">
        <f>IF('Buchungsjournal'!$H74="","",IFERROR(VLOOKUP('Buchungsjournal'!$H74,'Kontenplan'!$A$2:$G$101,2,FALSE),""))</f>
        <v/>
      </c>
      <c r="J74" s="32" t="n"/>
      <c r="K74" s="2" t="n"/>
      <c r="L74" s="7">
        <f>IF('Buchungsjournal'!$K74="","",IFERROR(VLOOKUP('Buchungsjournal'!$K74,'Kontenplan'!$E$2:$F$101,2,FALSE),0))</f>
        <v/>
      </c>
      <c r="M74" s="33">
        <f>IF(OR('Buchungsjournal'!$J74="",'Buchungsjournal'!$L74=""),"",'Buchungsjournal'!$J74*'Buchungsjournal'!$L74)</f>
        <v/>
      </c>
      <c r="N74" s="33">
        <f>IF('Buchungsjournal'!$J74="","",'Buchungsjournal'!$J74+'Buchungsjournal'!$M74)</f>
        <v/>
      </c>
      <c r="O74" s="2" t="n"/>
      <c r="P74" s="2" t="n"/>
      <c r="Q74" s="9">
        <f>IF(AND('Buchungsjournal'!$F74="",'Buchungsjournal'!$H74="",'Buchungsjournal'!$J74=""),"",IF(OR('Buchungsjournal'!$F74="",'Buchungsjournal'!$H74="",'Buchungsjournal'!$J74&lt;=0),"Prüfen","OK"))</f>
        <v/>
      </c>
    </row>
    <row r="75" ht="20" customHeight="1">
      <c r="A75" s="2" t="n"/>
      <c r="B75" s="31" t="n"/>
      <c r="C75" s="2" t="n"/>
      <c r="D75" s="4" t="n"/>
      <c r="E75" s="4" t="n"/>
      <c r="F75" s="2" t="n"/>
      <c r="G75" s="10">
        <f>IF('Buchungsjournal'!$F75="","",IFERROR(VLOOKUP('Buchungsjournal'!$F75,'Kontenplan'!$A$2:$G$101,2,FALSE),""))</f>
        <v/>
      </c>
      <c r="H75" s="2" t="n"/>
      <c r="I75" s="10">
        <f>IF('Buchungsjournal'!$H75="","",IFERROR(VLOOKUP('Buchungsjournal'!$H75,'Kontenplan'!$A$2:$G$101,2,FALSE),""))</f>
        <v/>
      </c>
      <c r="J75" s="32" t="n"/>
      <c r="K75" s="2" t="n"/>
      <c r="L75" s="11">
        <f>IF('Buchungsjournal'!$K75="","",IFERROR(VLOOKUP('Buchungsjournal'!$K75,'Kontenplan'!$E$2:$F$101,2,FALSE),0))</f>
        <v/>
      </c>
      <c r="M75" s="34">
        <f>IF(OR('Buchungsjournal'!$J75="",'Buchungsjournal'!$L75=""),"",'Buchungsjournal'!$J75*'Buchungsjournal'!$L75)</f>
        <v/>
      </c>
      <c r="N75" s="34">
        <f>IF('Buchungsjournal'!$J75="","",'Buchungsjournal'!$J75+'Buchungsjournal'!$M75)</f>
        <v/>
      </c>
      <c r="O75" s="2" t="n"/>
      <c r="P75" s="2" t="n"/>
      <c r="Q75" s="13">
        <f>IF(AND('Buchungsjournal'!$F75="",'Buchungsjournal'!$H75="",'Buchungsjournal'!$J75=""),"",IF(OR('Buchungsjournal'!$F75="",'Buchungsjournal'!$H75="",'Buchungsjournal'!$J75&lt;=0),"Prüfen","OK"))</f>
        <v/>
      </c>
    </row>
    <row r="76" ht="20" customHeight="1">
      <c r="A76" s="2" t="n"/>
      <c r="B76" s="31" t="n"/>
      <c r="C76" s="2" t="n"/>
      <c r="D76" s="4" t="n"/>
      <c r="E76" s="4" t="n"/>
      <c r="F76" s="2" t="n"/>
      <c r="G76" s="5">
        <f>IF('Buchungsjournal'!$F76="","",IFERROR(VLOOKUP('Buchungsjournal'!$F76,'Kontenplan'!$A$2:$G$101,2,FALSE),""))</f>
        <v/>
      </c>
      <c r="H76" s="2" t="n"/>
      <c r="I76" s="5">
        <f>IF('Buchungsjournal'!$H76="","",IFERROR(VLOOKUP('Buchungsjournal'!$H76,'Kontenplan'!$A$2:$G$101,2,FALSE),""))</f>
        <v/>
      </c>
      <c r="J76" s="32" t="n"/>
      <c r="K76" s="2" t="n"/>
      <c r="L76" s="7">
        <f>IF('Buchungsjournal'!$K76="","",IFERROR(VLOOKUP('Buchungsjournal'!$K76,'Kontenplan'!$E$2:$F$101,2,FALSE),0))</f>
        <v/>
      </c>
      <c r="M76" s="33">
        <f>IF(OR('Buchungsjournal'!$J76="",'Buchungsjournal'!$L76=""),"",'Buchungsjournal'!$J76*'Buchungsjournal'!$L76)</f>
        <v/>
      </c>
      <c r="N76" s="33">
        <f>IF('Buchungsjournal'!$J76="","",'Buchungsjournal'!$J76+'Buchungsjournal'!$M76)</f>
        <v/>
      </c>
      <c r="O76" s="2" t="n"/>
      <c r="P76" s="2" t="n"/>
      <c r="Q76" s="9">
        <f>IF(AND('Buchungsjournal'!$F76="",'Buchungsjournal'!$H76="",'Buchungsjournal'!$J76=""),"",IF(OR('Buchungsjournal'!$F76="",'Buchungsjournal'!$H76="",'Buchungsjournal'!$J76&lt;=0),"Prüfen","OK"))</f>
        <v/>
      </c>
    </row>
    <row r="77" ht="20" customHeight="1">
      <c r="A77" s="2" t="n"/>
      <c r="B77" s="31" t="n"/>
      <c r="C77" s="2" t="n"/>
      <c r="D77" s="4" t="n"/>
      <c r="E77" s="4" t="n"/>
      <c r="F77" s="2" t="n"/>
      <c r="G77" s="10">
        <f>IF('Buchungsjournal'!$F77="","",IFERROR(VLOOKUP('Buchungsjournal'!$F77,'Kontenplan'!$A$2:$G$101,2,FALSE),""))</f>
        <v/>
      </c>
      <c r="H77" s="2" t="n"/>
      <c r="I77" s="10">
        <f>IF('Buchungsjournal'!$H77="","",IFERROR(VLOOKUP('Buchungsjournal'!$H77,'Kontenplan'!$A$2:$G$101,2,FALSE),""))</f>
        <v/>
      </c>
      <c r="J77" s="32" t="n"/>
      <c r="K77" s="2" t="n"/>
      <c r="L77" s="11">
        <f>IF('Buchungsjournal'!$K77="","",IFERROR(VLOOKUP('Buchungsjournal'!$K77,'Kontenplan'!$E$2:$F$101,2,FALSE),0))</f>
        <v/>
      </c>
      <c r="M77" s="34">
        <f>IF(OR('Buchungsjournal'!$J77="",'Buchungsjournal'!$L77=""),"",'Buchungsjournal'!$J77*'Buchungsjournal'!$L77)</f>
        <v/>
      </c>
      <c r="N77" s="34">
        <f>IF('Buchungsjournal'!$J77="","",'Buchungsjournal'!$J77+'Buchungsjournal'!$M77)</f>
        <v/>
      </c>
      <c r="O77" s="2" t="n"/>
      <c r="P77" s="2" t="n"/>
      <c r="Q77" s="13">
        <f>IF(AND('Buchungsjournal'!$F77="",'Buchungsjournal'!$H77="",'Buchungsjournal'!$J77=""),"",IF(OR('Buchungsjournal'!$F77="",'Buchungsjournal'!$H77="",'Buchungsjournal'!$J77&lt;=0),"Prüfen","OK"))</f>
        <v/>
      </c>
    </row>
    <row r="78" ht="20" customHeight="1">
      <c r="A78" s="2" t="n"/>
      <c r="B78" s="31" t="n"/>
      <c r="C78" s="2" t="n"/>
      <c r="D78" s="4" t="n"/>
      <c r="E78" s="4" t="n"/>
      <c r="F78" s="2" t="n"/>
      <c r="G78" s="5">
        <f>IF('Buchungsjournal'!$F78="","",IFERROR(VLOOKUP('Buchungsjournal'!$F78,'Kontenplan'!$A$2:$G$101,2,FALSE),""))</f>
        <v/>
      </c>
      <c r="H78" s="2" t="n"/>
      <c r="I78" s="5">
        <f>IF('Buchungsjournal'!$H78="","",IFERROR(VLOOKUP('Buchungsjournal'!$H78,'Kontenplan'!$A$2:$G$101,2,FALSE),""))</f>
        <v/>
      </c>
      <c r="J78" s="32" t="n"/>
      <c r="K78" s="2" t="n"/>
      <c r="L78" s="7">
        <f>IF('Buchungsjournal'!$K78="","",IFERROR(VLOOKUP('Buchungsjournal'!$K78,'Kontenplan'!$E$2:$F$101,2,FALSE),0))</f>
        <v/>
      </c>
      <c r="M78" s="33">
        <f>IF(OR('Buchungsjournal'!$J78="",'Buchungsjournal'!$L78=""),"",'Buchungsjournal'!$J78*'Buchungsjournal'!$L78)</f>
        <v/>
      </c>
      <c r="N78" s="33">
        <f>IF('Buchungsjournal'!$J78="","",'Buchungsjournal'!$J78+'Buchungsjournal'!$M78)</f>
        <v/>
      </c>
      <c r="O78" s="2" t="n"/>
      <c r="P78" s="2" t="n"/>
      <c r="Q78" s="9">
        <f>IF(AND('Buchungsjournal'!$F78="",'Buchungsjournal'!$H78="",'Buchungsjournal'!$J78=""),"",IF(OR('Buchungsjournal'!$F78="",'Buchungsjournal'!$H78="",'Buchungsjournal'!$J78&lt;=0),"Prüfen","OK"))</f>
        <v/>
      </c>
    </row>
    <row r="79" ht="20" customHeight="1">
      <c r="A79" s="2" t="n"/>
      <c r="B79" s="31" t="n"/>
      <c r="C79" s="2" t="n"/>
      <c r="D79" s="4" t="n"/>
      <c r="E79" s="4" t="n"/>
      <c r="F79" s="2" t="n"/>
      <c r="G79" s="10">
        <f>IF('Buchungsjournal'!$F79="","",IFERROR(VLOOKUP('Buchungsjournal'!$F79,'Kontenplan'!$A$2:$G$101,2,FALSE),""))</f>
        <v/>
      </c>
      <c r="H79" s="2" t="n"/>
      <c r="I79" s="10">
        <f>IF('Buchungsjournal'!$H79="","",IFERROR(VLOOKUP('Buchungsjournal'!$H79,'Kontenplan'!$A$2:$G$101,2,FALSE),""))</f>
        <v/>
      </c>
      <c r="J79" s="32" t="n"/>
      <c r="K79" s="2" t="n"/>
      <c r="L79" s="11">
        <f>IF('Buchungsjournal'!$K79="","",IFERROR(VLOOKUP('Buchungsjournal'!$K79,'Kontenplan'!$E$2:$F$101,2,FALSE),0))</f>
        <v/>
      </c>
      <c r="M79" s="34">
        <f>IF(OR('Buchungsjournal'!$J79="",'Buchungsjournal'!$L79=""),"",'Buchungsjournal'!$J79*'Buchungsjournal'!$L79)</f>
        <v/>
      </c>
      <c r="N79" s="34">
        <f>IF('Buchungsjournal'!$J79="","",'Buchungsjournal'!$J79+'Buchungsjournal'!$M79)</f>
        <v/>
      </c>
      <c r="O79" s="2" t="n"/>
      <c r="P79" s="2" t="n"/>
      <c r="Q79" s="13">
        <f>IF(AND('Buchungsjournal'!$F79="",'Buchungsjournal'!$H79="",'Buchungsjournal'!$J79=""),"",IF(OR('Buchungsjournal'!$F79="",'Buchungsjournal'!$H79="",'Buchungsjournal'!$J79&lt;=0),"Prüfen","OK"))</f>
        <v/>
      </c>
    </row>
    <row r="80" ht="20" customHeight="1">
      <c r="A80" s="2" t="n"/>
      <c r="B80" s="31" t="n"/>
      <c r="C80" s="2" t="n"/>
      <c r="D80" s="4" t="n"/>
      <c r="E80" s="4" t="n"/>
      <c r="F80" s="2" t="n"/>
      <c r="G80" s="5">
        <f>IF('Buchungsjournal'!$F80="","",IFERROR(VLOOKUP('Buchungsjournal'!$F80,'Kontenplan'!$A$2:$G$101,2,FALSE),""))</f>
        <v/>
      </c>
      <c r="H80" s="2" t="n"/>
      <c r="I80" s="5">
        <f>IF('Buchungsjournal'!$H80="","",IFERROR(VLOOKUP('Buchungsjournal'!$H80,'Kontenplan'!$A$2:$G$101,2,FALSE),""))</f>
        <v/>
      </c>
      <c r="J80" s="32" t="n"/>
      <c r="K80" s="2" t="n"/>
      <c r="L80" s="7">
        <f>IF('Buchungsjournal'!$K80="","",IFERROR(VLOOKUP('Buchungsjournal'!$K80,'Kontenplan'!$E$2:$F$101,2,FALSE),0))</f>
        <v/>
      </c>
      <c r="M80" s="33">
        <f>IF(OR('Buchungsjournal'!$J80="",'Buchungsjournal'!$L80=""),"",'Buchungsjournal'!$J80*'Buchungsjournal'!$L80)</f>
        <v/>
      </c>
      <c r="N80" s="33">
        <f>IF('Buchungsjournal'!$J80="","",'Buchungsjournal'!$J80+'Buchungsjournal'!$M80)</f>
        <v/>
      </c>
      <c r="O80" s="2" t="n"/>
      <c r="P80" s="2" t="n"/>
      <c r="Q80" s="9">
        <f>IF(AND('Buchungsjournal'!$F80="",'Buchungsjournal'!$H80="",'Buchungsjournal'!$J80=""),"",IF(OR('Buchungsjournal'!$F80="",'Buchungsjournal'!$H80="",'Buchungsjournal'!$J80&lt;=0),"Prüfen","OK"))</f>
        <v/>
      </c>
    </row>
    <row r="81" ht="20" customHeight="1">
      <c r="A81" s="2" t="n"/>
      <c r="B81" s="31" t="n"/>
      <c r="C81" s="2" t="n"/>
      <c r="D81" s="4" t="n"/>
      <c r="E81" s="4" t="n"/>
      <c r="F81" s="2" t="n"/>
      <c r="G81" s="10">
        <f>IF('Buchungsjournal'!$F81="","",IFERROR(VLOOKUP('Buchungsjournal'!$F81,'Kontenplan'!$A$2:$G$101,2,FALSE),""))</f>
        <v/>
      </c>
      <c r="H81" s="2" t="n"/>
      <c r="I81" s="10">
        <f>IF('Buchungsjournal'!$H81="","",IFERROR(VLOOKUP('Buchungsjournal'!$H81,'Kontenplan'!$A$2:$G$101,2,FALSE),""))</f>
        <v/>
      </c>
      <c r="J81" s="32" t="n"/>
      <c r="K81" s="2" t="n"/>
      <c r="L81" s="11">
        <f>IF('Buchungsjournal'!$K81="","",IFERROR(VLOOKUP('Buchungsjournal'!$K81,'Kontenplan'!$E$2:$F$101,2,FALSE),0))</f>
        <v/>
      </c>
      <c r="M81" s="34">
        <f>IF(OR('Buchungsjournal'!$J81="",'Buchungsjournal'!$L81=""),"",'Buchungsjournal'!$J81*'Buchungsjournal'!$L81)</f>
        <v/>
      </c>
      <c r="N81" s="34">
        <f>IF('Buchungsjournal'!$J81="","",'Buchungsjournal'!$J81+'Buchungsjournal'!$M81)</f>
        <v/>
      </c>
      <c r="O81" s="2" t="n"/>
      <c r="P81" s="2" t="n"/>
      <c r="Q81" s="13">
        <f>IF(AND('Buchungsjournal'!$F81="",'Buchungsjournal'!$H81="",'Buchungsjournal'!$J81=""),"",IF(OR('Buchungsjournal'!$F81="",'Buchungsjournal'!$H81="",'Buchungsjournal'!$J81&lt;=0),"Prüfen","OK"))</f>
        <v/>
      </c>
    </row>
    <row r="82" ht="20" customHeight="1">
      <c r="A82" s="2" t="n"/>
      <c r="B82" s="31" t="n"/>
      <c r="C82" s="2" t="n"/>
      <c r="D82" s="4" t="n"/>
      <c r="E82" s="4" t="n"/>
      <c r="F82" s="2" t="n"/>
      <c r="G82" s="5">
        <f>IF('Buchungsjournal'!$F82="","",IFERROR(VLOOKUP('Buchungsjournal'!$F82,'Kontenplan'!$A$2:$G$101,2,FALSE),""))</f>
        <v/>
      </c>
      <c r="H82" s="2" t="n"/>
      <c r="I82" s="5">
        <f>IF('Buchungsjournal'!$H82="","",IFERROR(VLOOKUP('Buchungsjournal'!$H82,'Kontenplan'!$A$2:$G$101,2,FALSE),""))</f>
        <v/>
      </c>
      <c r="J82" s="32" t="n"/>
      <c r="K82" s="2" t="n"/>
      <c r="L82" s="7">
        <f>IF('Buchungsjournal'!$K82="","",IFERROR(VLOOKUP('Buchungsjournal'!$K82,'Kontenplan'!$E$2:$F$101,2,FALSE),0))</f>
        <v/>
      </c>
      <c r="M82" s="33">
        <f>IF(OR('Buchungsjournal'!$J82="",'Buchungsjournal'!$L82=""),"",'Buchungsjournal'!$J82*'Buchungsjournal'!$L82)</f>
        <v/>
      </c>
      <c r="N82" s="33">
        <f>IF('Buchungsjournal'!$J82="","",'Buchungsjournal'!$J82+'Buchungsjournal'!$M82)</f>
        <v/>
      </c>
      <c r="O82" s="2" t="n"/>
      <c r="P82" s="2" t="n"/>
      <c r="Q82" s="9">
        <f>IF(AND('Buchungsjournal'!$F82="",'Buchungsjournal'!$H82="",'Buchungsjournal'!$J82=""),"",IF(OR('Buchungsjournal'!$F82="",'Buchungsjournal'!$H82="",'Buchungsjournal'!$J82&lt;=0),"Prüfen","OK"))</f>
        <v/>
      </c>
    </row>
    <row r="83" ht="20" customHeight="1">
      <c r="A83" s="2" t="n"/>
      <c r="B83" s="31" t="n"/>
      <c r="C83" s="2" t="n"/>
      <c r="D83" s="4" t="n"/>
      <c r="E83" s="4" t="n"/>
      <c r="F83" s="2" t="n"/>
      <c r="G83" s="10">
        <f>IF('Buchungsjournal'!$F83="","",IFERROR(VLOOKUP('Buchungsjournal'!$F83,'Kontenplan'!$A$2:$G$101,2,FALSE),""))</f>
        <v/>
      </c>
      <c r="H83" s="2" t="n"/>
      <c r="I83" s="10">
        <f>IF('Buchungsjournal'!$H83="","",IFERROR(VLOOKUP('Buchungsjournal'!$H83,'Kontenplan'!$A$2:$G$101,2,FALSE),""))</f>
        <v/>
      </c>
      <c r="J83" s="32" t="n"/>
      <c r="K83" s="2" t="n"/>
      <c r="L83" s="11">
        <f>IF('Buchungsjournal'!$K83="","",IFERROR(VLOOKUP('Buchungsjournal'!$K83,'Kontenplan'!$E$2:$F$101,2,FALSE),0))</f>
        <v/>
      </c>
      <c r="M83" s="34">
        <f>IF(OR('Buchungsjournal'!$J83="",'Buchungsjournal'!$L83=""),"",'Buchungsjournal'!$J83*'Buchungsjournal'!$L83)</f>
        <v/>
      </c>
      <c r="N83" s="34">
        <f>IF('Buchungsjournal'!$J83="","",'Buchungsjournal'!$J83+'Buchungsjournal'!$M83)</f>
        <v/>
      </c>
      <c r="O83" s="2" t="n"/>
      <c r="P83" s="2" t="n"/>
      <c r="Q83" s="13">
        <f>IF(AND('Buchungsjournal'!$F83="",'Buchungsjournal'!$H83="",'Buchungsjournal'!$J83=""),"",IF(OR('Buchungsjournal'!$F83="",'Buchungsjournal'!$H83="",'Buchungsjournal'!$J83&lt;=0),"Prüfen","OK"))</f>
        <v/>
      </c>
    </row>
    <row r="84" ht="20" customHeight="1">
      <c r="A84" s="2" t="n"/>
      <c r="B84" s="31" t="n"/>
      <c r="C84" s="2" t="n"/>
      <c r="D84" s="4" t="n"/>
      <c r="E84" s="4" t="n"/>
      <c r="F84" s="2" t="n"/>
      <c r="G84" s="5">
        <f>IF('Buchungsjournal'!$F84="","",IFERROR(VLOOKUP('Buchungsjournal'!$F84,'Kontenplan'!$A$2:$G$101,2,FALSE),""))</f>
        <v/>
      </c>
      <c r="H84" s="2" t="n"/>
      <c r="I84" s="5">
        <f>IF('Buchungsjournal'!$H84="","",IFERROR(VLOOKUP('Buchungsjournal'!$H84,'Kontenplan'!$A$2:$G$101,2,FALSE),""))</f>
        <v/>
      </c>
      <c r="J84" s="32" t="n"/>
      <c r="K84" s="2" t="n"/>
      <c r="L84" s="7">
        <f>IF('Buchungsjournal'!$K84="","",IFERROR(VLOOKUP('Buchungsjournal'!$K84,'Kontenplan'!$E$2:$F$101,2,FALSE),0))</f>
        <v/>
      </c>
      <c r="M84" s="33">
        <f>IF(OR('Buchungsjournal'!$J84="",'Buchungsjournal'!$L84=""),"",'Buchungsjournal'!$J84*'Buchungsjournal'!$L84)</f>
        <v/>
      </c>
      <c r="N84" s="33">
        <f>IF('Buchungsjournal'!$J84="","",'Buchungsjournal'!$J84+'Buchungsjournal'!$M84)</f>
        <v/>
      </c>
      <c r="O84" s="2" t="n"/>
      <c r="P84" s="2" t="n"/>
      <c r="Q84" s="9">
        <f>IF(AND('Buchungsjournal'!$F84="",'Buchungsjournal'!$H84="",'Buchungsjournal'!$J84=""),"",IF(OR('Buchungsjournal'!$F84="",'Buchungsjournal'!$H84="",'Buchungsjournal'!$J84&lt;=0),"Prüfen","OK"))</f>
        <v/>
      </c>
    </row>
    <row r="85" ht="20" customHeight="1">
      <c r="A85" s="2" t="n"/>
      <c r="B85" s="31" t="n"/>
      <c r="C85" s="2" t="n"/>
      <c r="D85" s="4" t="n"/>
      <c r="E85" s="4" t="n"/>
      <c r="F85" s="2" t="n"/>
      <c r="G85" s="10">
        <f>IF('Buchungsjournal'!$F85="","",IFERROR(VLOOKUP('Buchungsjournal'!$F85,'Kontenplan'!$A$2:$G$101,2,FALSE),""))</f>
        <v/>
      </c>
      <c r="H85" s="2" t="n"/>
      <c r="I85" s="10">
        <f>IF('Buchungsjournal'!$H85="","",IFERROR(VLOOKUP('Buchungsjournal'!$H85,'Kontenplan'!$A$2:$G$101,2,FALSE),""))</f>
        <v/>
      </c>
      <c r="J85" s="32" t="n"/>
      <c r="K85" s="2" t="n"/>
      <c r="L85" s="11">
        <f>IF('Buchungsjournal'!$K85="","",IFERROR(VLOOKUP('Buchungsjournal'!$K85,'Kontenplan'!$E$2:$F$101,2,FALSE),0))</f>
        <v/>
      </c>
      <c r="M85" s="34">
        <f>IF(OR('Buchungsjournal'!$J85="",'Buchungsjournal'!$L85=""),"",'Buchungsjournal'!$J85*'Buchungsjournal'!$L85)</f>
        <v/>
      </c>
      <c r="N85" s="34">
        <f>IF('Buchungsjournal'!$J85="","",'Buchungsjournal'!$J85+'Buchungsjournal'!$M85)</f>
        <v/>
      </c>
      <c r="O85" s="2" t="n"/>
      <c r="P85" s="2" t="n"/>
      <c r="Q85" s="13">
        <f>IF(AND('Buchungsjournal'!$F85="",'Buchungsjournal'!$H85="",'Buchungsjournal'!$J85=""),"",IF(OR('Buchungsjournal'!$F85="",'Buchungsjournal'!$H85="",'Buchungsjournal'!$J85&lt;=0),"Prüfen","OK"))</f>
        <v/>
      </c>
    </row>
    <row r="86" ht="20" customHeight="1">
      <c r="A86" s="2" t="n"/>
      <c r="B86" s="31" t="n"/>
      <c r="C86" s="2" t="n"/>
      <c r="D86" s="4" t="n"/>
      <c r="E86" s="4" t="n"/>
      <c r="F86" s="2" t="n"/>
      <c r="G86" s="5">
        <f>IF('Buchungsjournal'!$F86="","",IFERROR(VLOOKUP('Buchungsjournal'!$F86,'Kontenplan'!$A$2:$G$101,2,FALSE),""))</f>
        <v/>
      </c>
      <c r="H86" s="2" t="n"/>
      <c r="I86" s="5">
        <f>IF('Buchungsjournal'!$H86="","",IFERROR(VLOOKUP('Buchungsjournal'!$H86,'Kontenplan'!$A$2:$G$101,2,FALSE),""))</f>
        <v/>
      </c>
      <c r="J86" s="32" t="n"/>
      <c r="K86" s="2" t="n"/>
      <c r="L86" s="7">
        <f>IF('Buchungsjournal'!$K86="","",IFERROR(VLOOKUP('Buchungsjournal'!$K86,'Kontenplan'!$E$2:$F$101,2,FALSE),0))</f>
        <v/>
      </c>
      <c r="M86" s="33">
        <f>IF(OR('Buchungsjournal'!$J86="",'Buchungsjournal'!$L86=""),"",'Buchungsjournal'!$J86*'Buchungsjournal'!$L86)</f>
        <v/>
      </c>
      <c r="N86" s="33">
        <f>IF('Buchungsjournal'!$J86="","",'Buchungsjournal'!$J86+'Buchungsjournal'!$M86)</f>
        <v/>
      </c>
      <c r="O86" s="2" t="n"/>
      <c r="P86" s="2" t="n"/>
      <c r="Q86" s="9">
        <f>IF(AND('Buchungsjournal'!$F86="",'Buchungsjournal'!$H86="",'Buchungsjournal'!$J86=""),"",IF(OR('Buchungsjournal'!$F86="",'Buchungsjournal'!$H86="",'Buchungsjournal'!$J86&lt;=0),"Prüfen","OK"))</f>
        <v/>
      </c>
    </row>
    <row r="87" ht="20" customHeight="1">
      <c r="A87" s="2" t="n"/>
      <c r="B87" s="31" t="n"/>
      <c r="C87" s="2" t="n"/>
      <c r="D87" s="4" t="n"/>
      <c r="E87" s="4" t="n"/>
      <c r="F87" s="2" t="n"/>
      <c r="G87" s="10">
        <f>IF('Buchungsjournal'!$F87="","",IFERROR(VLOOKUP('Buchungsjournal'!$F87,'Kontenplan'!$A$2:$G$101,2,FALSE),""))</f>
        <v/>
      </c>
      <c r="H87" s="2" t="n"/>
      <c r="I87" s="10">
        <f>IF('Buchungsjournal'!$H87="","",IFERROR(VLOOKUP('Buchungsjournal'!$H87,'Kontenplan'!$A$2:$G$101,2,FALSE),""))</f>
        <v/>
      </c>
      <c r="J87" s="32" t="n"/>
      <c r="K87" s="2" t="n"/>
      <c r="L87" s="11">
        <f>IF('Buchungsjournal'!$K87="","",IFERROR(VLOOKUP('Buchungsjournal'!$K87,'Kontenplan'!$E$2:$F$101,2,FALSE),0))</f>
        <v/>
      </c>
      <c r="M87" s="34">
        <f>IF(OR('Buchungsjournal'!$J87="",'Buchungsjournal'!$L87=""),"",'Buchungsjournal'!$J87*'Buchungsjournal'!$L87)</f>
        <v/>
      </c>
      <c r="N87" s="34">
        <f>IF('Buchungsjournal'!$J87="","",'Buchungsjournal'!$J87+'Buchungsjournal'!$M87)</f>
        <v/>
      </c>
      <c r="O87" s="2" t="n"/>
      <c r="P87" s="2" t="n"/>
      <c r="Q87" s="13">
        <f>IF(AND('Buchungsjournal'!$F87="",'Buchungsjournal'!$H87="",'Buchungsjournal'!$J87=""),"",IF(OR('Buchungsjournal'!$F87="",'Buchungsjournal'!$H87="",'Buchungsjournal'!$J87&lt;=0),"Prüfen","OK"))</f>
        <v/>
      </c>
    </row>
    <row r="88" ht="20" customHeight="1">
      <c r="A88" s="2" t="n"/>
      <c r="B88" s="31" t="n"/>
      <c r="C88" s="2" t="n"/>
      <c r="D88" s="4" t="n"/>
      <c r="E88" s="4" t="n"/>
      <c r="F88" s="2" t="n"/>
      <c r="G88" s="5">
        <f>IF('Buchungsjournal'!$F88="","",IFERROR(VLOOKUP('Buchungsjournal'!$F88,'Kontenplan'!$A$2:$G$101,2,FALSE),""))</f>
        <v/>
      </c>
      <c r="H88" s="2" t="n"/>
      <c r="I88" s="5">
        <f>IF('Buchungsjournal'!$H88="","",IFERROR(VLOOKUP('Buchungsjournal'!$H88,'Kontenplan'!$A$2:$G$101,2,FALSE),""))</f>
        <v/>
      </c>
      <c r="J88" s="32" t="n"/>
      <c r="K88" s="2" t="n"/>
      <c r="L88" s="7">
        <f>IF('Buchungsjournal'!$K88="","",IFERROR(VLOOKUP('Buchungsjournal'!$K88,'Kontenplan'!$E$2:$F$101,2,FALSE),0))</f>
        <v/>
      </c>
      <c r="M88" s="33">
        <f>IF(OR('Buchungsjournal'!$J88="",'Buchungsjournal'!$L88=""),"",'Buchungsjournal'!$J88*'Buchungsjournal'!$L88)</f>
        <v/>
      </c>
      <c r="N88" s="33">
        <f>IF('Buchungsjournal'!$J88="","",'Buchungsjournal'!$J88+'Buchungsjournal'!$M88)</f>
        <v/>
      </c>
      <c r="O88" s="2" t="n"/>
      <c r="P88" s="2" t="n"/>
      <c r="Q88" s="9">
        <f>IF(AND('Buchungsjournal'!$F88="",'Buchungsjournal'!$H88="",'Buchungsjournal'!$J88=""),"",IF(OR('Buchungsjournal'!$F88="",'Buchungsjournal'!$H88="",'Buchungsjournal'!$J88&lt;=0),"Prüfen","OK"))</f>
        <v/>
      </c>
    </row>
    <row r="89" ht="20" customHeight="1">
      <c r="A89" s="2" t="n"/>
      <c r="B89" s="31" t="n"/>
      <c r="C89" s="2" t="n"/>
      <c r="D89" s="4" t="n"/>
      <c r="E89" s="4" t="n"/>
      <c r="F89" s="2" t="n"/>
      <c r="G89" s="10">
        <f>IF('Buchungsjournal'!$F89="","",IFERROR(VLOOKUP('Buchungsjournal'!$F89,'Kontenplan'!$A$2:$G$101,2,FALSE),""))</f>
        <v/>
      </c>
      <c r="H89" s="2" t="n"/>
      <c r="I89" s="10">
        <f>IF('Buchungsjournal'!$H89="","",IFERROR(VLOOKUP('Buchungsjournal'!$H89,'Kontenplan'!$A$2:$G$101,2,FALSE),""))</f>
        <v/>
      </c>
      <c r="J89" s="32" t="n"/>
      <c r="K89" s="2" t="n"/>
      <c r="L89" s="11">
        <f>IF('Buchungsjournal'!$K89="","",IFERROR(VLOOKUP('Buchungsjournal'!$K89,'Kontenplan'!$E$2:$F$101,2,FALSE),0))</f>
        <v/>
      </c>
      <c r="M89" s="34">
        <f>IF(OR('Buchungsjournal'!$J89="",'Buchungsjournal'!$L89=""),"",'Buchungsjournal'!$J89*'Buchungsjournal'!$L89)</f>
        <v/>
      </c>
      <c r="N89" s="34">
        <f>IF('Buchungsjournal'!$J89="","",'Buchungsjournal'!$J89+'Buchungsjournal'!$M89)</f>
        <v/>
      </c>
      <c r="O89" s="2" t="n"/>
      <c r="P89" s="2" t="n"/>
      <c r="Q89" s="13">
        <f>IF(AND('Buchungsjournal'!$F89="",'Buchungsjournal'!$H89="",'Buchungsjournal'!$J89=""),"",IF(OR('Buchungsjournal'!$F89="",'Buchungsjournal'!$H89="",'Buchungsjournal'!$J89&lt;=0),"Prüfen","OK"))</f>
        <v/>
      </c>
    </row>
    <row r="90" ht="20" customHeight="1">
      <c r="A90" s="2" t="n"/>
      <c r="B90" s="31" t="n"/>
      <c r="C90" s="2" t="n"/>
      <c r="D90" s="4" t="n"/>
      <c r="E90" s="4" t="n"/>
      <c r="F90" s="2" t="n"/>
      <c r="G90" s="5">
        <f>IF('Buchungsjournal'!$F90="","",IFERROR(VLOOKUP('Buchungsjournal'!$F90,'Kontenplan'!$A$2:$G$101,2,FALSE),""))</f>
        <v/>
      </c>
      <c r="H90" s="2" t="n"/>
      <c r="I90" s="5">
        <f>IF('Buchungsjournal'!$H90="","",IFERROR(VLOOKUP('Buchungsjournal'!$H90,'Kontenplan'!$A$2:$G$101,2,FALSE),""))</f>
        <v/>
      </c>
      <c r="J90" s="32" t="n"/>
      <c r="K90" s="2" t="n"/>
      <c r="L90" s="7">
        <f>IF('Buchungsjournal'!$K90="","",IFERROR(VLOOKUP('Buchungsjournal'!$K90,'Kontenplan'!$E$2:$F$101,2,FALSE),0))</f>
        <v/>
      </c>
      <c r="M90" s="33">
        <f>IF(OR('Buchungsjournal'!$J90="",'Buchungsjournal'!$L90=""),"",'Buchungsjournal'!$J90*'Buchungsjournal'!$L90)</f>
        <v/>
      </c>
      <c r="N90" s="33">
        <f>IF('Buchungsjournal'!$J90="","",'Buchungsjournal'!$J90+'Buchungsjournal'!$M90)</f>
        <v/>
      </c>
      <c r="O90" s="2" t="n"/>
      <c r="P90" s="2" t="n"/>
      <c r="Q90" s="9">
        <f>IF(AND('Buchungsjournal'!$F90="",'Buchungsjournal'!$H90="",'Buchungsjournal'!$J90=""),"",IF(OR('Buchungsjournal'!$F90="",'Buchungsjournal'!$H90="",'Buchungsjournal'!$J90&lt;=0),"Prüfen","OK"))</f>
        <v/>
      </c>
    </row>
    <row r="91" ht="20" customHeight="1">
      <c r="A91" s="2" t="n"/>
      <c r="B91" s="31" t="n"/>
      <c r="C91" s="2" t="n"/>
      <c r="D91" s="4" t="n"/>
      <c r="E91" s="4" t="n"/>
      <c r="F91" s="2" t="n"/>
      <c r="G91" s="10">
        <f>IF('Buchungsjournal'!$F91="","",IFERROR(VLOOKUP('Buchungsjournal'!$F91,'Kontenplan'!$A$2:$G$101,2,FALSE),""))</f>
        <v/>
      </c>
      <c r="H91" s="2" t="n"/>
      <c r="I91" s="10">
        <f>IF('Buchungsjournal'!$H91="","",IFERROR(VLOOKUP('Buchungsjournal'!$H91,'Kontenplan'!$A$2:$G$101,2,FALSE),""))</f>
        <v/>
      </c>
      <c r="J91" s="32" t="n"/>
      <c r="K91" s="2" t="n"/>
      <c r="L91" s="11">
        <f>IF('Buchungsjournal'!$K91="","",IFERROR(VLOOKUP('Buchungsjournal'!$K91,'Kontenplan'!$E$2:$F$101,2,FALSE),0))</f>
        <v/>
      </c>
      <c r="M91" s="34">
        <f>IF(OR('Buchungsjournal'!$J91="",'Buchungsjournal'!$L91=""),"",'Buchungsjournal'!$J91*'Buchungsjournal'!$L91)</f>
        <v/>
      </c>
      <c r="N91" s="34">
        <f>IF('Buchungsjournal'!$J91="","",'Buchungsjournal'!$J91+'Buchungsjournal'!$M91)</f>
        <v/>
      </c>
      <c r="O91" s="2" t="n"/>
      <c r="P91" s="2" t="n"/>
      <c r="Q91" s="13">
        <f>IF(AND('Buchungsjournal'!$F91="",'Buchungsjournal'!$H91="",'Buchungsjournal'!$J91=""),"",IF(OR('Buchungsjournal'!$F91="",'Buchungsjournal'!$H91="",'Buchungsjournal'!$J91&lt;=0),"Prüfen","OK"))</f>
        <v/>
      </c>
    </row>
    <row r="92" ht="20" customHeight="1">
      <c r="A92" s="2" t="n"/>
      <c r="B92" s="31" t="n"/>
      <c r="C92" s="2" t="n"/>
      <c r="D92" s="4" t="n"/>
      <c r="E92" s="4" t="n"/>
      <c r="F92" s="2" t="n"/>
      <c r="G92" s="5">
        <f>IF('Buchungsjournal'!$F92="","",IFERROR(VLOOKUP('Buchungsjournal'!$F92,'Kontenplan'!$A$2:$G$101,2,FALSE),""))</f>
        <v/>
      </c>
      <c r="H92" s="2" t="n"/>
      <c r="I92" s="5">
        <f>IF('Buchungsjournal'!$H92="","",IFERROR(VLOOKUP('Buchungsjournal'!$H92,'Kontenplan'!$A$2:$G$101,2,FALSE),""))</f>
        <v/>
      </c>
      <c r="J92" s="32" t="n"/>
      <c r="K92" s="2" t="n"/>
      <c r="L92" s="7">
        <f>IF('Buchungsjournal'!$K92="","",IFERROR(VLOOKUP('Buchungsjournal'!$K92,'Kontenplan'!$E$2:$F$101,2,FALSE),0))</f>
        <v/>
      </c>
      <c r="M92" s="33">
        <f>IF(OR('Buchungsjournal'!$J92="",'Buchungsjournal'!$L92=""),"",'Buchungsjournal'!$J92*'Buchungsjournal'!$L92)</f>
        <v/>
      </c>
      <c r="N92" s="33">
        <f>IF('Buchungsjournal'!$J92="","",'Buchungsjournal'!$J92+'Buchungsjournal'!$M92)</f>
        <v/>
      </c>
      <c r="O92" s="2" t="n"/>
      <c r="P92" s="2" t="n"/>
      <c r="Q92" s="9">
        <f>IF(AND('Buchungsjournal'!$F92="",'Buchungsjournal'!$H92="",'Buchungsjournal'!$J92=""),"",IF(OR('Buchungsjournal'!$F92="",'Buchungsjournal'!$H92="",'Buchungsjournal'!$J92&lt;=0),"Prüfen","OK"))</f>
        <v/>
      </c>
    </row>
    <row r="93" ht="20" customHeight="1">
      <c r="A93" s="2" t="n"/>
      <c r="B93" s="31" t="n"/>
      <c r="C93" s="2" t="n"/>
      <c r="D93" s="4" t="n"/>
      <c r="E93" s="4" t="n"/>
      <c r="F93" s="2" t="n"/>
      <c r="G93" s="10">
        <f>IF('Buchungsjournal'!$F93="","",IFERROR(VLOOKUP('Buchungsjournal'!$F93,'Kontenplan'!$A$2:$G$101,2,FALSE),""))</f>
        <v/>
      </c>
      <c r="H93" s="2" t="n"/>
      <c r="I93" s="10">
        <f>IF('Buchungsjournal'!$H93="","",IFERROR(VLOOKUP('Buchungsjournal'!$H93,'Kontenplan'!$A$2:$G$101,2,FALSE),""))</f>
        <v/>
      </c>
      <c r="J93" s="32" t="n"/>
      <c r="K93" s="2" t="n"/>
      <c r="L93" s="11">
        <f>IF('Buchungsjournal'!$K93="","",IFERROR(VLOOKUP('Buchungsjournal'!$K93,'Kontenplan'!$E$2:$F$101,2,FALSE),0))</f>
        <v/>
      </c>
      <c r="M93" s="34">
        <f>IF(OR('Buchungsjournal'!$J93="",'Buchungsjournal'!$L93=""),"",'Buchungsjournal'!$J93*'Buchungsjournal'!$L93)</f>
        <v/>
      </c>
      <c r="N93" s="34">
        <f>IF('Buchungsjournal'!$J93="","",'Buchungsjournal'!$J93+'Buchungsjournal'!$M93)</f>
        <v/>
      </c>
      <c r="O93" s="2" t="n"/>
      <c r="P93" s="2" t="n"/>
      <c r="Q93" s="13">
        <f>IF(AND('Buchungsjournal'!$F93="",'Buchungsjournal'!$H93="",'Buchungsjournal'!$J93=""),"",IF(OR('Buchungsjournal'!$F93="",'Buchungsjournal'!$H93="",'Buchungsjournal'!$J93&lt;=0),"Prüfen","OK"))</f>
        <v/>
      </c>
    </row>
    <row r="94" ht="20" customHeight="1">
      <c r="A94" s="2" t="n"/>
      <c r="B94" s="31" t="n"/>
      <c r="C94" s="2" t="n"/>
      <c r="D94" s="4" t="n"/>
      <c r="E94" s="4" t="n"/>
      <c r="F94" s="2" t="n"/>
      <c r="G94" s="5">
        <f>IF('Buchungsjournal'!$F94="","",IFERROR(VLOOKUP('Buchungsjournal'!$F94,'Kontenplan'!$A$2:$G$101,2,FALSE),""))</f>
        <v/>
      </c>
      <c r="H94" s="2" t="n"/>
      <c r="I94" s="5">
        <f>IF('Buchungsjournal'!$H94="","",IFERROR(VLOOKUP('Buchungsjournal'!$H94,'Kontenplan'!$A$2:$G$101,2,FALSE),""))</f>
        <v/>
      </c>
      <c r="J94" s="32" t="n"/>
      <c r="K94" s="2" t="n"/>
      <c r="L94" s="7">
        <f>IF('Buchungsjournal'!$K94="","",IFERROR(VLOOKUP('Buchungsjournal'!$K94,'Kontenplan'!$E$2:$F$101,2,FALSE),0))</f>
        <v/>
      </c>
      <c r="M94" s="33">
        <f>IF(OR('Buchungsjournal'!$J94="",'Buchungsjournal'!$L94=""),"",'Buchungsjournal'!$J94*'Buchungsjournal'!$L94)</f>
        <v/>
      </c>
      <c r="N94" s="33">
        <f>IF('Buchungsjournal'!$J94="","",'Buchungsjournal'!$J94+'Buchungsjournal'!$M94)</f>
        <v/>
      </c>
      <c r="O94" s="2" t="n"/>
      <c r="P94" s="2" t="n"/>
      <c r="Q94" s="9">
        <f>IF(AND('Buchungsjournal'!$F94="",'Buchungsjournal'!$H94="",'Buchungsjournal'!$J94=""),"",IF(OR('Buchungsjournal'!$F94="",'Buchungsjournal'!$H94="",'Buchungsjournal'!$J94&lt;=0),"Prüfen","OK"))</f>
        <v/>
      </c>
    </row>
    <row r="95" ht="20" customHeight="1">
      <c r="A95" s="2" t="n"/>
      <c r="B95" s="31" t="n"/>
      <c r="C95" s="2" t="n"/>
      <c r="D95" s="4" t="n"/>
      <c r="E95" s="4" t="n"/>
      <c r="F95" s="2" t="n"/>
      <c r="G95" s="10">
        <f>IF('Buchungsjournal'!$F95="","",IFERROR(VLOOKUP('Buchungsjournal'!$F95,'Kontenplan'!$A$2:$G$101,2,FALSE),""))</f>
        <v/>
      </c>
      <c r="H95" s="2" t="n"/>
      <c r="I95" s="10">
        <f>IF('Buchungsjournal'!$H95="","",IFERROR(VLOOKUP('Buchungsjournal'!$H95,'Kontenplan'!$A$2:$G$101,2,FALSE),""))</f>
        <v/>
      </c>
      <c r="J95" s="32" t="n"/>
      <c r="K95" s="2" t="n"/>
      <c r="L95" s="11">
        <f>IF('Buchungsjournal'!$K95="","",IFERROR(VLOOKUP('Buchungsjournal'!$K95,'Kontenplan'!$E$2:$F$101,2,FALSE),0))</f>
        <v/>
      </c>
      <c r="M95" s="34">
        <f>IF(OR('Buchungsjournal'!$J95="",'Buchungsjournal'!$L95=""),"",'Buchungsjournal'!$J95*'Buchungsjournal'!$L95)</f>
        <v/>
      </c>
      <c r="N95" s="34">
        <f>IF('Buchungsjournal'!$J95="","",'Buchungsjournal'!$J95+'Buchungsjournal'!$M95)</f>
        <v/>
      </c>
      <c r="O95" s="2" t="n"/>
      <c r="P95" s="2" t="n"/>
      <c r="Q95" s="13">
        <f>IF(AND('Buchungsjournal'!$F95="",'Buchungsjournal'!$H95="",'Buchungsjournal'!$J95=""),"",IF(OR('Buchungsjournal'!$F95="",'Buchungsjournal'!$H95="",'Buchungsjournal'!$J95&lt;=0),"Prüfen","OK"))</f>
        <v/>
      </c>
    </row>
    <row r="96" ht="20" customHeight="1">
      <c r="A96" s="2" t="n"/>
      <c r="B96" s="31" t="n"/>
      <c r="C96" s="2" t="n"/>
      <c r="D96" s="4" t="n"/>
      <c r="E96" s="4" t="n"/>
      <c r="F96" s="2" t="n"/>
      <c r="G96" s="5">
        <f>IF('Buchungsjournal'!$F96="","",IFERROR(VLOOKUP('Buchungsjournal'!$F96,'Kontenplan'!$A$2:$G$101,2,FALSE),""))</f>
        <v/>
      </c>
      <c r="H96" s="2" t="n"/>
      <c r="I96" s="5">
        <f>IF('Buchungsjournal'!$H96="","",IFERROR(VLOOKUP('Buchungsjournal'!$H96,'Kontenplan'!$A$2:$G$101,2,FALSE),""))</f>
        <v/>
      </c>
      <c r="J96" s="32" t="n"/>
      <c r="K96" s="2" t="n"/>
      <c r="L96" s="7">
        <f>IF('Buchungsjournal'!$K96="","",IFERROR(VLOOKUP('Buchungsjournal'!$K96,'Kontenplan'!$E$2:$F$101,2,FALSE),0))</f>
        <v/>
      </c>
      <c r="M96" s="33">
        <f>IF(OR('Buchungsjournal'!$J96="",'Buchungsjournal'!$L96=""),"",'Buchungsjournal'!$J96*'Buchungsjournal'!$L96)</f>
        <v/>
      </c>
      <c r="N96" s="33">
        <f>IF('Buchungsjournal'!$J96="","",'Buchungsjournal'!$J96+'Buchungsjournal'!$M96)</f>
        <v/>
      </c>
      <c r="O96" s="2" t="n"/>
      <c r="P96" s="2" t="n"/>
      <c r="Q96" s="9">
        <f>IF(AND('Buchungsjournal'!$F96="",'Buchungsjournal'!$H96="",'Buchungsjournal'!$J96=""),"",IF(OR('Buchungsjournal'!$F96="",'Buchungsjournal'!$H96="",'Buchungsjournal'!$J96&lt;=0),"Prüfen","OK"))</f>
        <v/>
      </c>
    </row>
    <row r="97" ht="20" customHeight="1">
      <c r="A97" s="2" t="n"/>
      <c r="B97" s="31" t="n"/>
      <c r="C97" s="2" t="n"/>
      <c r="D97" s="4" t="n"/>
      <c r="E97" s="4" t="n"/>
      <c r="F97" s="2" t="n"/>
      <c r="G97" s="10">
        <f>IF('Buchungsjournal'!$F97="","",IFERROR(VLOOKUP('Buchungsjournal'!$F97,'Kontenplan'!$A$2:$G$101,2,FALSE),""))</f>
        <v/>
      </c>
      <c r="H97" s="2" t="n"/>
      <c r="I97" s="10">
        <f>IF('Buchungsjournal'!$H97="","",IFERROR(VLOOKUP('Buchungsjournal'!$H97,'Kontenplan'!$A$2:$G$101,2,FALSE),""))</f>
        <v/>
      </c>
      <c r="J97" s="32" t="n"/>
      <c r="K97" s="2" t="n"/>
      <c r="L97" s="11">
        <f>IF('Buchungsjournal'!$K97="","",IFERROR(VLOOKUP('Buchungsjournal'!$K97,'Kontenplan'!$E$2:$F$101,2,FALSE),0))</f>
        <v/>
      </c>
      <c r="M97" s="34">
        <f>IF(OR('Buchungsjournal'!$J97="",'Buchungsjournal'!$L97=""),"",'Buchungsjournal'!$J97*'Buchungsjournal'!$L97)</f>
        <v/>
      </c>
      <c r="N97" s="34">
        <f>IF('Buchungsjournal'!$J97="","",'Buchungsjournal'!$J97+'Buchungsjournal'!$M97)</f>
        <v/>
      </c>
      <c r="O97" s="2" t="n"/>
      <c r="P97" s="2" t="n"/>
      <c r="Q97" s="13">
        <f>IF(AND('Buchungsjournal'!$F97="",'Buchungsjournal'!$H97="",'Buchungsjournal'!$J97=""),"",IF(OR('Buchungsjournal'!$F97="",'Buchungsjournal'!$H97="",'Buchungsjournal'!$J97&lt;=0),"Prüfen","OK"))</f>
        <v/>
      </c>
    </row>
    <row r="98" ht="20" customHeight="1">
      <c r="A98" s="2" t="n"/>
      <c r="B98" s="31" t="n"/>
      <c r="C98" s="2" t="n"/>
      <c r="D98" s="4" t="n"/>
      <c r="E98" s="4" t="n"/>
      <c r="F98" s="2" t="n"/>
      <c r="G98" s="5">
        <f>IF('Buchungsjournal'!$F98="","",IFERROR(VLOOKUP('Buchungsjournal'!$F98,'Kontenplan'!$A$2:$G$101,2,FALSE),""))</f>
        <v/>
      </c>
      <c r="H98" s="2" t="n"/>
      <c r="I98" s="5">
        <f>IF('Buchungsjournal'!$H98="","",IFERROR(VLOOKUP('Buchungsjournal'!$H98,'Kontenplan'!$A$2:$G$101,2,FALSE),""))</f>
        <v/>
      </c>
      <c r="J98" s="32" t="n"/>
      <c r="K98" s="2" t="n"/>
      <c r="L98" s="7">
        <f>IF('Buchungsjournal'!$K98="","",IFERROR(VLOOKUP('Buchungsjournal'!$K98,'Kontenplan'!$E$2:$F$101,2,FALSE),0))</f>
        <v/>
      </c>
      <c r="M98" s="33">
        <f>IF(OR('Buchungsjournal'!$J98="",'Buchungsjournal'!$L98=""),"",'Buchungsjournal'!$J98*'Buchungsjournal'!$L98)</f>
        <v/>
      </c>
      <c r="N98" s="33">
        <f>IF('Buchungsjournal'!$J98="","",'Buchungsjournal'!$J98+'Buchungsjournal'!$M98)</f>
        <v/>
      </c>
      <c r="O98" s="2" t="n"/>
      <c r="P98" s="2" t="n"/>
      <c r="Q98" s="9">
        <f>IF(AND('Buchungsjournal'!$F98="",'Buchungsjournal'!$H98="",'Buchungsjournal'!$J98=""),"",IF(OR('Buchungsjournal'!$F98="",'Buchungsjournal'!$H98="",'Buchungsjournal'!$J98&lt;=0),"Prüfen","OK"))</f>
        <v/>
      </c>
    </row>
    <row r="99" ht="20" customHeight="1">
      <c r="A99" s="2" t="n"/>
      <c r="B99" s="31" t="n"/>
      <c r="C99" s="2" t="n"/>
      <c r="D99" s="4" t="n"/>
      <c r="E99" s="4" t="n"/>
      <c r="F99" s="2" t="n"/>
      <c r="G99" s="10">
        <f>IF('Buchungsjournal'!$F99="","",IFERROR(VLOOKUP('Buchungsjournal'!$F99,'Kontenplan'!$A$2:$G$101,2,FALSE),""))</f>
        <v/>
      </c>
      <c r="H99" s="2" t="n"/>
      <c r="I99" s="10">
        <f>IF('Buchungsjournal'!$H99="","",IFERROR(VLOOKUP('Buchungsjournal'!$H99,'Kontenplan'!$A$2:$G$101,2,FALSE),""))</f>
        <v/>
      </c>
      <c r="J99" s="32" t="n"/>
      <c r="K99" s="2" t="n"/>
      <c r="L99" s="11">
        <f>IF('Buchungsjournal'!$K99="","",IFERROR(VLOOKUP('Buchungsjournal'!$K99,'Kontenplan'!$E$2:$F$101,2,FALSE),0))</f>
        <v/>
      </c>
      <c r="M99" s="34">
        <f>IF(OR('Buchungsjournal'!$J99="",'Buchungsjournal'!$L99=""),"",'Buchungsjournal'!$J99*'Buchungsjournal'!$L99)</f>
        <v/>
      </c>
      <c r="N99" s="34">
        <f>IF('Buchungsjournal'!$J99="","",'Buchungsjournal'!$J99+'Buchungsjournal'!$M99)</f>
        <v/>
      </c>
      <c r="O99" s="2" t="n"/>
      <c r="P99" s="2" t="n"/>
      <c r="Q99" s="13">
        <f>IF(AND('Buchungsjournal'!$F99="",'Buchungsjournal'!$H99="",'Buchungsjournal'!$J99=""),"",IF(OR('Buchungsjournal'!$F99="",'Buchungsjournal'!$H99="",'Buchungsjournal'!$J99&lt;=0),"Prüfen","OK"))</f>
        <v/>
      </c>
    </row>
    <row r="100" ht="20" customHeight="1">
      <c r="A100" s="2" t="n"/>
      <c r="B100" s="31" t="n"/>
      <c r="C100" s="2" t="n"/>
      <c r="D100" s="4" t="n"/>
      <c r="E100" s="4" t="n"/>
      <c r="F100" s="2" t="n"/>
      <c r="G100" s="5">
        <f>IF('Buchungsjournal'!$F100="","",IFERROR(VLOOKUP('Buchungsjournal'!$F100,'Kontenplan'!$A$2:$G$101,2,FALSE),""))</f>
        <v/>
      </c>
      <c r="H100" s="2" t="n"/>
      <c r="I100" s="5">
        <f>IF('Buchungsjournal'!$H100="","",IFERROR(VLOOKUP('Buchungsjournal'!$H100,'Kontenplan'!$A$2:$G$101,2,FALSE),""))</f>
        <v/>
      </c>
      <c r="J100" s="32" t="n"/>
      <c r="K100" s="2" t="n"/>
      <c r="L100" s="7">
        <f>IF('Buchungsjournal'!$K100="","",IFERROR(VLOOKUP('Buchungsjournal'!$K100,'Kontenplan'!$E$2:$F$101,2,FALSE),0))</f>
        <v/>
      </c>
      <c r="M100" s="33">
        <f>IF(OR('Buchungsjournal'!$J100="",'Buchungsjournal'!$L100=""),"",'Buchungsjournal'!$J100*'Buchungsjournal'!$L100)</f>
        <v/>
      </c>
      <c r="N100" s="33">
        <f>IF('Buchungsjournal'!$J100="","",'Buchungsjournal'!$J100+'Buchungsjournal'!$M100)</f>
        <v/>
      </c>
      <c r="O100" s="2" t="n"/>
      <c r="P100" s="2" t="n"/>
      <c r="Q100" s="9">
        <f>IF(AND('Buchungsjournal'!$F100="",'Buchungsjournal'!$H100="",'Buchungsjournal'!$J100=""),"",IF(OR('Buchungsjournal'!$F100="",'Buchungsjournal'!$H100="",'Buchungsjournal'!$J100&lt;=0),"Prüfen","OK"))</f>
        <v/>
      </c>
    </row>
    <row r="101" ht="20" customHeight="1">
      <c r="A101" s="2" t="n"/>
      <c r="B101" s="31" t="n"/>
      <c r="C101" s="2" t="n"/>
      <c r="D101" s="4" t="n"/>
      <c r="E101" s="4" t="n"/>
      <c r="F101" s="2" t="n"/>
      <c r="G101" s="10">
        <f>IF('Buchungsjournal'!$F101="","",IFERROR(VLOOKUP('Buchungsjournal'!$F101,'Kontenplan'!$A$2:$G$101,2,FALSE),""))</f>
        <v/>
      </c>
      <c r="H101" s="2" t="n"/>
      <c r="I101" s="10">
        <f>IF('Buchungsjournal'!$H101="","",IFERROR(VLOOKUP('Buchungsjournal'!$H101,'Kontenplan'!$A$2:$G$101,2,FALSE),""))</f>
        <v/>
      </c>
      <c r="J101" s="32" t="n"/>
      <c r="K101" s="2" t="n"/>
      <c r="L101" s="11">
        <f>IF('Buchungsjournal'!$K101="","",IFERROR(VLOOKUP('Buchungsjournal'!$K101,'Kontenplan'!$E$2:$F$101,2,FALSE),0))</f>
        <v/>
      </c>
      <c r="M101" s="34">
        <f>IF(OR('Buchungsjournal'!$J101="",'Buchungsjournal'!$L101=""),"",'Buchungsjournal'!$J101*'Buchungsjournal'!$L101)</f>
        <v/>
      </c>
      <c r="N101" s="34">
        <f>IF('Buchungsjournal'!$J101="","",'Buchungsjournal'!$J101+'Buchungsjournal'!$M101)</f>
        <v/>
      </c>
      <c r="O101" s="2" t="n"/>
      <c r="P101" s="2" t="n"/>
      <c r="Q101" s="13">
        <f>IF(AND('Buchungsjournal'!$F101="",'Buchungsjournal'!$H101="",'Buchungsjournal'!$J101=""),"",IF(OR('Buchungsjournal'!$F101="",'Buchungsjournal'!$H101="",'Buchungsjournal'!$J101&lt;=0),"Prüfen","OK"))</f>
        <v/>
      </c>
    </row>
    <row r="102">
      <c r="A102" s="14" t="inlineStr">
        <is>
          <t>Journal-Kontrolle</t>
        </is>
      </c>
      <c r="B102" s="14" t="inlineStr">
        <is>
          <t>Wert</t>
        </is>
      </c>
    </row>
    <row r="103">
      <c r="A103" s="15" t="inlineStr">
        <is>
          <t>Total Nettobetrag</t>
        </is>
      </c>
      <c r="B103" s="35">
        <f>SUM('Buchungsjournal'!$J$2:$J$101)</f>
        <v/>
      </c>
    </row>
    <row r="104">
      <c r="A104" s="10" t="inlineStr">
        <is>
          <t>Total MWST</t>
        </is>
      </c>
      <c r="B104" s="34">
        <f>SUM('Buchungsjournal'!$M$2:$M$101)</f>
        <v/>
      </c>
    </row>
    <row r="105">
      <c r="A105" s="15" t="inlineStr">
        <is>
          <t>Total Bruttobetrag</t>
        </is>
      </c>
      <c r="B105" s="35">
        <f>SUM('Buchungsjournal'!$N$2:$N$101)</f>
        <v/>
      </c>
    </row>
    <row r="106">
      <c r="A106" s="10" t="inlineStr">
        <is>
          <t>Durchschnitt Nettobetrag</t>
        </is>
      </c>
      <c r="B106" s="34">
        <f>IFERROR(AVERAGE('Buchungsjournal'!$J$2:$J$101),0)</f>
        <v/>
      </c>
    </row>
    <row r="107">
      <c r="A107" s="15" t="inlineStr">
        <is>
          <t>Anzahl geprüfter Buchungen</t>
        </is>
      </c>
      <c r="B107" s="17">
        <f>COUNTIF('Buchungsjournal'!$Q$2:$Q$101,"OK")</f>
        <v/>
      </c>
    </row>
  </sheetData>
  <autoFilter ref="A1:Q101"/>
  <conditionalFormatting sqref="Q2:Q101">
    <cfRule type="expression" priority="1" dxfId="0">
      <formula>$Q2="OK"</formula>
    </cfRule>
    <cfRule type="expression" priority="2" dxfId="1">
      <formula>$Q2="Prüfen"</formula>
    </cfRule>
  </conditionalFormatting>
  <dataValidations count="4">
    <dataValidation sqref="F2:F101 H2:H101" showErrorMessage="1" showInputMessage="1" allowBlank="1" type="list">
      <formula1>"1000,1020,1100,1170,1171,1172,2000,2200,2800,2850,3000,4000,6200,6500,6900"</formula1>
    </dataValidation>
    <dataValidation sqref="K2:K101" showErrorMessage="1" showInputMessage="1" allowBlank="1" type="list">
      <formula1>"Keine,V81,U81,R26,R38"</formula1>
    </dataValidation>
    <dataValidation sqref="O2:O101" showErrorMessage="1" showInputMessage="1" allowBlank="1" type="list">
      <formula1>"Administration,Lager,Verkauf,Allgemein,Inhaber"</formula1>
    </dataValidation>
    <dataValidation sqref="P2:P101" showErrorMessage="1" showInputMessage="1" allowBlank="1" type="list">
      <formula1>"Andrea Meier,Markus Keller,Sandra Müller,Thomas Frei,Nicole Schmid,Reto Huber,Claudia Meier,Stefan Graf"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15" customWidth="1" min="3" max="3"/>
    <col width="16" customWidth="1" min="4" max="4"/>
    <col width="14" customWidth="1" min="5" max="5"/>
    <col width="14" customWidth="1" min="6" max="6"/>
    <col width="16" customWidth="1" min="7" max="7"/>
  </cols>
  <sheetData>
    <row r="1">
      <c r="A1" s="18" t="inlineStr">
        <is>
          <t>Kontonummer</t>
        </is>
      </c>
      <c r="B1" s="18" t="inlineStr">
        <is>
          <t>Kontobezeichnung</t>
        </is>
      </c>
      <c r="C1" s="18" t="inlineStr">
        <is>
          <t>Kontoklasse</t>
        </is>
      </c>
      <c r="D1" s="18" t="inlineStr">
        <is>
          <t>Kontoart</t>
        </is>
      </c>
      <c r="E1" s="18" t="inlineStr">
        <is>
          <t>MWST-Code</t>
        </is>
      </c>
      <c r="F1" s="18" t="inlineStr">
        <is>
          <t>MWST-Satz</t>
        </is>
      </c>
      <c r="G1" s="18" t="inlineStr">
        <is>
          <t>Aktiv/Inaktiv</t>
        </is>
      </c>
    </row>
    <row r="2" ht="20" customHeight="1">
      <c r="A2" s="2" t="n">
        <v>1000</v>
      </c>
      <c r="B2" s="4" t="inlineStr">
        <is>
          <t>Kasse</t>
        </is>
      </c>
      <c r="C2" s="2" t="inlineStr">
        <is>
          <t>1</t>
        </is>
      </c>
      <c r="D2" s="2" t="inlineStr">
        <is>
          <t>Aktiv</t>
        </is>
      </c>
      <c r="E2" s="2" t="inlineStr">
        <is>
          <t>Keine</t>
        </is>
      </c>
      <c r="F2" s="19" t="n">
        <v>0</v>
      </c>
      <c r="G2" s="2" t="inlineStr">
        <is>
          <t>Aktiv</t>
        </is>
      </c>
    </row>
    <row r="3" ht="20" customHeight="1">
      <c r="A3" s="2" t="n">
        <v>1020</v>
      </c>
      <c r="B3" s="4" t="inlineStr">
        <is>
          <t>Bank</t>
        </is>
      </c>
      <c r="C3" s="2" t="inlineStr">
        <is>
          <t>1</t>
        </is>
      </c>
      <c r="D3" s="2" t="inlineStr">
        <is>
          <t>Aktiv</t>
        </is>
      </c>
      <c r="E3" s="2" t="inlineStr">
        <is>
          <t>Keine</t>
        </is>
      </c>
      <c r="F3" s="19" t="n">
        <v>0</v>
      </c>
      <c r="G3" s="2" t="inlineStr">
        <is>
          <t>Aktiv</t>
        </is>
      </c>
    </row>
    <row r="4" ht="20" customHeight="1">
      <c r="A4" s="2" t="n">
        <v>1100</v>
      </c>
      <c r="B4" s="4" t="inlineStr">
        <is>
          <t>Forderungen aus Lieferungen und Leistungen</t>
        </is>
      </c>
      <c r="C4" s="2" t="inlineStr">
        <is>
          <t>1</t>
        </is>
      </c>
      <c r="D4" s="2" t="inlineStr">
        <is>
          <t>Aktiv</t>
        </is>
      </c>
      <c r="E4" s="2" t="inlineStr">
        <is>
          <t>Keine</t>
        </is>
      </c>
      <c r="F4" s="19" t="n">
        <v>0</v>
      </c>
      <c r="G4" s="2" t="inlineStr">
        <is>
          <t>Aktiv</t>
        </is>
      </c>
    </row>
    <row r="5" ht="20" customHeight="1">
      <c r="A5" s="2" t="n">
        <v>1170</v>
      </c>
      <c r="B5" s="4" t="inlineStr">
        <is>
          <t>Vorsteuer MWST Normalsatz</t>
        </is>
      </c>
      <c r="C5" s="2" t="inlineStr">
        <is>
          <t>1</t>
        </is>
      </c>
      <c r="D5" s="2" t="inlineStr">
        <is>
          <t>Aktiv</t>
        </is>
      </c>
      <c r="E5" s="2" t="inlineStr">
        <is>
          <t>V81</t>
        </is>
      </c>
      <c r="F5" s="19" t="n">
        <v>0.081</v>
      </c>
      <c r="G5" s="2" t="inlineStr">
        <is>
          <t>Aktiv</t>
        </is>
      </c>
    </row>
    <row r="6" ht="20" customHeight="1">
      <c r="A6" s="2" t="n">
        <v>1171</v>
      </c>
      <c r="B6" s="4" t="inlineStr">
        <is>
          <t>Vorsteuer MWST reduzierter Satz</t>
        </is>
      </c>
      <c r="C6" s="2" t="inlineStr">
        <is>
          <t>1</t>
        </is>
      </c>
      <c r="D6" s="2" t="inlineStr">
        <is>
          <t>Aktiv</t>
        </is>
      </c>
      <c r="E6" s="2" t="inlineStr">
        <is>
          <t>R26</t>
        </is>
      </c>
      <c r="F6" s="19" t="n">
        <v>0.026</v>
      </c>
      <c r="G6" s="2" t="inlineStr">
        <is>
          <t>Aktiv</t>
        </is>
      </c>
    </row>
    <row r="7" ht="20" customHeight="1">
      <c r="A7" s="2" t="n">
        <v>1172</v>
      </c>
      <c r="B7" s="4" t="inlineStr">
        <is>
          <t>Vorsteuer MWST Beherbergung</t>
        </is>
      </c>
      <c r="C7" s="2" t="inlineStr">
        <is>
          <t>1</t>
        </is>
      </c>
      <c r="D7" s="2" t="inlineStr">
        <is>
          <t>Aktiv</t>
        </is>
      </c>
      <c r="E7" s="2" t="inlineStr">
        <is>
          <t>R38</t>
        </is>
      </c>
      <c r="F7" s="19" t="n">
        <v>0.038</v>
      </c>
      <c r="G7" s="2" t="inlineStr">
        <is>
          <t>Aktiv</t>
        </is>
      </c>
    </row>
    <row r="8" ht="20" customHeight="1">
      <c r="A8" s="2" t="n">
        <v>2000</v>
      </c>
      <c r="B8" s="4" t="inlineStr">
        <is>
          <t>Verbindlichkeiten aus Lieferungen und Leistungen</t>
        </is>
      </c>
      <c r="C8" s="2" t="inlineStr">
        <is>
          <t>2</t>
        </is>
      </c>
      <c r="D8" s="2" t="inlineStr">
        <is>
          <t>Passiv</t>
        </is>
      </c>
      <c r="E8" s="2" t="inlineStr">
        <is>
          <t>Keine</t>
        </is>
      </c>
      <c r="F8" s="19" t="n">
        <v>0</v>
      </c>
      <c r="G8" s="2" t="inlineStr">
        <is>
          <t>Aktiv</t>
        </is>
      </c>
    </row>
    <row r="9" ht="20" customHeight="1">
      <c r="A9" s="2" t="n">
        <v>2200</v>
      </c>
      <c r="B9" s="4" t="inlineStr">
        <is>
          <t>Geschuldete MWST</t>
        </is>
      </c>
      <c r="C9" s="2" t="inlineStr">
        <is>
          <t>2</t>
        </is>
      </c>
      <c r="D9" s="2" t="inlineStr">
        <is>
          <t>Passiv</t>
        </is>
      </c>
      <c r="E9" s="2" t="inlineStr">
        <is>
          <t>U81</t>
        </is>
      </c>
      <c r="F9" s="19" t="n">
        <v>0.081</v>
      </c>
      <c r="G9" s="2" t="inlineStr">
        <is>
          <t>Aktiv</t>
        </is>
      </c>
    </row>
    <row r="10" ht="20" customHeight="1">
      <c r="A10" s="2" t="n">
        <v>2800</v>
      </c>
      <c r="B10" s="4" t="inlineStr">
        <is>
          <t>Eigenkapital</t>
        </is>
      </c>
      <c r="C10" s="2" t="inlineStr">
        <is>
          <t>2</t>
        </is>
      </c>
      <c r="D10" s="2" t="inlineStr">
        <is>
          <t>Passiv</t>
        </is>
      </c>
      <c r="E10" s="2" t="inlineStr">
        <is>
          <t>Keine</t>
        </is>
      </c>
      <c r="F10" s="19" t="n">
        <v>0</v>
      </c>
      <c r="G10" s="2" t="inlineStr">
        <is>
          <t>Aktiv</t>
        </is>
      </c>
    </row>
    <row r="11" ht="20" customHeight="1">
      <c r="A11" s="2" t="n">
        <v>2850</v>
      </c>
      <c r="B11" s="4" t="inlineStr">
        <is>
          <t>Privatkonto</t>
        </is>
      </c>
      <c r="C11" s="2" t="inlineStr">
        <is>
          <t>2</t>
        </is>
      </c>
      <c r="D11" s="2" t="inlineStr">
        <is>
          <t>Passiv</t>
        </is>
      </c>
      <c r="E11" s="2" t="inlineStr">
        <is>
          <t>Keine</t>
        </is>
      </c>
      <c r="F11" s="19" t="n">
        <v>0</v>
      </c>
      <c r="G11" s="2" t="inlineStr">
        <is>
          <t>Aktiv</t>
        </is>
      </c>
    </row>
    <row r="12" ht="20" customHeight="1">
      <c r="A12" s="2" t="n">
        <v>3000</v>
      </c>
      <c r="B12" s="4" t="inlineStr">
        <is>
          <t>Warenertrag</t>
        </is>
      </c>
      <c r="C12" s="2" t="inlineStr">
        <is>
          <t>3</t>
        </is>
      </c>
      <c r="D12" s="2" t="inlineStr">
        <is>
          <t>Ertrag</t>
        </is>
      </c>
      <c r="E12" s="2" t="inlineStr">
        <is>
          <t>U81</t>
        </is>
      </c>
      <c r="F12" s="19" t="n">
        <v>0.081</v>
      </c>
      <c r="G12" s="2" t="inlineStr">
        <is>
          <t>Aktiv</t>
        </is>
      </c>
    </row>
    <row r="13" ht="20" customHeight="1">
      <c r="A13" s="2" t="n">
        <v>4000</v>
      </c>
      <c r="B13" s="4" t="inlineStr">
        <is>
          <t>Warenaufwand</t>
        </is>
      </c>
      <c r="C13" s="2" t="inlineStr">
        <is>
          <t>4</t>
        </is>
      </c>
      <c r="D13" s="2" t="inlineStr">
        <is>
          <t>Aufwand</t>
        </is>
      </c>
      <c r="E13" s="2" t="inlineStr">
        <is>
          <t>V81</t>
        </is>
      </c>
      <c r="F13" s="19" t="n">
        <v>0.081</v>
      </c>
      <c r="G13" s="2" t="inlineStr">
        <is>
          <t>Aktiv</t>
        </is>
      </c>
    </row>
    <row r="14" ht="20" customHeight="1">
      <c r="A14" s="2" t="n">
        <v>6200</v>
      </c>
      <c r="B14" s="4" t="inlineStr">
        <is>
          <t>Raumaufwand</t>
        </is>
      </c>
      <c r="C14" s="2" t="inlineStr">
        <is>
          <t>6</t>
        </is>
      </c>
      <c r="D14" s="2" t="inlineStr">
        <is>
          <t>Aufwand</t>
        </is>
      </c>
      <c r="E14" s="2" t="inlineStr">
        <is>
          <t>Keine</t>
        </is>
      </c>
      <c r="F14" s="19" t="n">
        <v>0</v>
      </c>
      <c r="G14" s="2" t="inlineStr">
        <is>
          <t>Aktiv</t>
        </is>
      </c>
    </row>
    <row r="15" ht="20" customHeight="1">
      <c r="A15" s="2" t="n">
        <v>6500</v>
      </c>
      <c r="B15" s="4" t="inlineStr">
        <is>
          <t>Verwaltungsaufwand</t>
        </is>
      </c>
      <c r="C15" s="2" t="inlineStr">
        <is>
          <t>6</t>
        </is>
      </c>
      <c r="D15" s="2" t="inlineStr">
        <is>
          <t>Aufwand</t>
        </is>
      </c>
      <c r="E15" s="2" t="inlineStr">
        <is>
          <t>V81</t>
        </is>
      </c>
      <c r="F15" s="19" t="n">
        <v>0.081</v>
      </c>
      <c r="G15" s="2" t="inlineStr">
        <is>
          <t>Aktiv</t>
        </is>
      </c>
    </row>
    <row r="16" ht="20" customHeight="1">
      <c r="A16" s="2" t="n">
        <v>6900</v>
      </c>
      <c r="B16" s="4" t="inlineStr">
        <is>
          <t>Finanzaufwand</t>
        </is>
      </c>
      <c r="C16" s="2" t="inlineStr">
        <is>
          <t>6</t>
        </is>
      </c>
      <c r="D16" s="2" t="inlineStr">
        <is>
          <t>Aufwand</t>
        </is>
      </c>
      <c r="E16" s="2" t="inlineStr">
        <is>
          <t>Keine</t>
        </is>
      </c>
      <c r="F16" s="19" t="n">
        <v>0</v>
      </c>
      <c r="G16" s="2" t="inlineStr">
        <is>
          <t>Aktiv</t>
        </is>
      </c>
    </row>
    <row r="17" ht="20" customHeight="1">
      <c r="A17" s="2" t="n"/>
      <c r="B17" s="4" t="n"/>
      <c r="C17" s="2" t="n"/>
      <c r="D17" s="2" t="n"/>
      <c r="E17" s="2" t="n"/>
      <c r="F17" s="19" t="n"/>
      <c r="G17" s="2" t="n"/>
    </row>
    <row r="18" ht="20" customHeight="1">
      <c r="A18" s="2" t="n"/>
      <c r="B18" s="4" t="n"/>
      <c r="C18" s="2" t="n"/>
      <c r="D18" s="2" t="n"/>
      <c r="E18" s="2" t="n"/>
      <c r="F18" s="19" t="n"/>
      <c r="G18" s="2" t="n"/>
    </row>
    <row r="19" ht="20" customHeight="1">
      <c r="A19" s="2" t="n"/>
      <c r="B19" s="4" t="n"/>
      <c r="C19" s="2" t="n"/>
      <c r="D19" s="2" t="n"/>
      <c r="E19" s="2" t="n"/>
      <c r="F19" s="19" t="n"/>
      <c r="G19" s="2" t="n"/>
    </row>
    <row r="20" ht="20" customHeight="1">
      <c r="A20" s="2" t="n"/>
      <c r="B20" s="4" t="n"/>
      <c r="C20" s="2" t="n"/>
      <c r="D20" s="2" t="n"/>
      <c r="E20" s="2" t="n"/>
      <c r="F20" s="19" t="n"/>
      <c r="G20" s="2" t="n"/>
    </row>
    <row r="21" ht="20" customHeight="1">
      <c r="A21" s="2" t="n"/>
      <c r="B21" s="4" t="n"/>
      <c r="C21" s="2" t="n"/>
      <c r="D21" s="2" t="n"/>
      <c r="E21" s="2" t="n"/>
      <c r="F21" s="19" t="n"/>
      <c r="G21" s="2" t="n"/>
    </row>
    <row r="22" ht="20" customHeight="1">
      <c r="A22" s="2" t="n"/>
      <c r="B22" s="4" t="n"/>
      <c r="C22" s="2" t="n"/>
      <c r="D22" s="2" t="n"/>
      <c r="E22" s="2" t="n"/>
      <c r="F22" s="19" t="n"/>
      <c r="G22" s="2" t="n"/>
    </row>
    <row r="23" ht="20" customHeight="1">
      <c r="A23" s="2" t="n"/>
      <c r="B23" s="4" t="n"/>
      <c r="C23" s="2" t="n"/>
      <c r="D23" s="2" t="n"/>
      <c r="E23" s="2" t="n"/>
      <c r="F23" s="19" t="n"/>
      <c r="G23" s="2" t="n"/>
    </row>
    <row r="24" ht="20" customHeight="1">
      <c r="A24" s="2" t="n"/>
      <c r="B24" s="4" t="n"/>
      <c r="C24" s="2" t="n"/>
      <c r="D24" s="2" t="n"/>
      <c r="E24" s="2" t="n"/>
      <c r="F24" s="19" t="n"/>
      <c r="G24" s="2" t="n"/>
    </row>
    <row r="25" ht="20" customHeight="1">
      <c r="A25" s="2" t="n"/>
      <c r="B25" s="4" t="n"/>
      <c r="C25" s="2" t="n"/>
      <c r="D25" s="2" t="n"/>
      <c r="E25" s="2" t="n"/>
      <c r="F25" s="19" t="n"/>
      <c r="G25" s="2" t="n"/>
    </row>
    <row r="26" ht="20" customHeight="1">
      <c r="A26" s="2" t="n"/>
      <c r="B26" s="4" t="n"/>
      <c r="C26" s="2" t="n"/>
      <c r="D26" s="2" t="n"/>
      <c r="E26" s="2" t="n"/>
      <c r="F26" s="19" t="n"/>
      <c r="G26" s="2" t="n"/>
    </row>
    <row r="27" ht="20" customHeight="1">
      <c r="A27" s="2" t="n"/>
      <c r="B27" s="4" t="n"/>
      <c r="C27" s="2" t="n"/>
      <c r="D27" s="2" t="n"/>
      <c r="E27" s="2" t="n"/>
      <c r="F27" s="19" t="n"/>
      <c r="G27" s="2" t="n"/>
    </row>
    <row r="28" ht="20" customHeight="1">
      <c r="A28" s="2" t="n"/>
      <c r="B28" s="4" t="n"/>
      <c r="C28" s="2" t="n"/>
      <c r="D28" s="2" t="n"/>
      <c r="E28" s="2" t="n"/>
      <c r="F28" s="19" t="n"/>
      <c r="G28" s="2" t="n"/>
    </row>
    <row r="29" ht="20" customHeight="1">
      <c r="A29" s="2" t="n"/>
      <c r="B29" s="4" t="n"/>
      <c r="C29" s="2" t="n"/>
      <c r="D29" s="2" t="n"/>
      <c r="E29" s="2" t="n"/>
      <c r="F29" s="19" t="n"/>
      <c r="G29" s="2" t="n"/>
    </row>
    <row r="30" ht="20" customHeight="1">
      <c r="A30" s="2" t="n"/>
      <c r="B30" s="4" t="n"/>
      <c r="C30" s="2" t="n"/>
      <c r="D30" s="2" t="n"/>
      <c r="E30" s="2" t="n"/>
      <c r="F30" s="19" t="n"/>
      <c r="G30" s="2" t="n"/>
    </row>
    <row r="31" ht="20" customHeight="1">
      <c r="A31" s="2" t="n"/>
      <c r="B31" s="4" t="n"/>
      <c r="C31" s="2" t="n"/>
      <c r="D31" s="2" t="n"/>
      <c r="E31" s="2" t="n"/>
      <c r="F31" s="19" t="n"/>
      <c r="G31" s="2" t="n"/>
    </row>
    <row r="32" ht="20" customHeight="1">
      <c r="A32" s="2" t="n"/>
      <c r="B32" s="4" t="n"/>
      <c r="C32" s="2" t="n"/>
      <c r="D32" s="2" t="n"/>
      <c r="E32" s="2" t="n"/>
      <c r="F32" s="19" t="n"/>
      <c r="G32" s="2" t="n"/>
    </row>
    <row r="33" ht="20" customHeight="1">
      <c r="A33" s="2" t="n"/>
      <c r="B33" s="4" t="n"/>
      <c r="C33" s="2" t="n"/>
      <c r="D33" s="2" t="n"/>
      <c r="E33" s="2" t="n"/>
      <c r="F33" s="19" t="n"/>
      <c r="G33" s="2" t="n"/>
    </row>
    <row r="34" ht="20" customHeight="1">
      <c r="A34" s="2" t="n"/>
      <c r="B34" s="4" t="n"/>
      <c r="C34" s="2" t="n"/>
      <c r="D34" s="2" t="n"/>
      <c r="E34" s="2" t="n"/>
      <c r="F34" s="19" t="n"/>
      <c r="G34" s="2" t="n"/>
    </row>
    <row r="35" ht="20" customHeight="1">
      <c r="A35" s="2" t="n"/>
      <c r="B35" s="4" t="n"/>
      <c r="C35" s="2" t="n"/>
      <c r="D35" s="2" t="n"/>
      <c r="E35" s="2" t="n"/>
      <c r="F35" s="19" t="n"/>
      <c r="G35" s="2" t="n"/>
    </row>
    <row r="36" ht="20" customHeight="1">
      <c r="A36" s="2" t="n"/>
      <c r="B36" s="4" t="n"/>
      <c r="C36" s="2" t="n"/>
      <c r="D36" s="2" t="n"/>
      <c r="E36" s="2" t="n"/>
      <c r="F36" s="19" t="n"/>
      <c r="G36" s="2" t="n"/>
    </row>
    <row r="37" ht="20" customHeight="1">
      <c r="A37" s="2" t="n"/>
      <c r="B37" s="4" t="n"/>
      <c r="C37" s="2" t="n"/>
      <c r="D37" s="2" t="n"/>
      <c r="E37" s="2" t="n"/>
      <c r="F37" s="19" t="n"/>
      <c r="G37" s="2" t="n"/>
    </row>
    <row r="38" ht="20" customHeight="1">
      <c r="A38" s="2" t="n"/>
      <c r="B38" s="4" t="n"/>
      <c r="C38" s="2" t="n"/>
      <c r="D38" s="2" t="n"/>
      <c r="E38" s="2" t="n"/>
      <c r="F38" s="19" t="n"/>
      <c r="G38" s="2" t="n"/>
    </row>
    <row r="39" ht="20" customHeight="1">
      <c r="A39" s="2" t="n"/>
      <c r="B39" s="4" t="n"/>
      <c r="C39" s="2" t="n"/>
      <c r="D39" s="2" t="n"/>
      <c r="E39" s="2" t="n"/>
      <c r="F39" s="19" t="n"/>
      <c r="G39" s="2" t="n"/>
    </row>
    <row r="40" ht="20" customHeight="1">
      <c r="A40" s="2" t="n"/>
      <c r="B40" s="4" t="n"/>
      <c r="C40" s="2" t="n"/>
      <c r="D40" s="2" t="n"/>
      <c r="E40" s="2" t="n"/>
      <c r="F40" s="19" t="n"/>
      <c r="G40" s="2" t="n"/>
    </row>
    <row r="41" ht="20" customHeight="1">
      <c r="A41" s="2" t="n"/>
      <c r="B41" s="4" t="n"/>
      <c r="C41" s="2" t="n"/>
      <c r="D41" s="2" t="n"/>
      <c r="E41" s="2" t="n"/>
      <c r="F41" s="19" t="n"/>
      <c r="G41" s="2" t="n"/>
    </row>
    <row r="42" ht="20" customHeight="1">
      <c r="A42" s="2" t="n"/>
      <c r="B42" s="4" t="n"/>
      <c r="C42" s="2" t="n"/>
      <c r="D42" s="2" t="n"/>
      <c r="E42" s="2" t="n"/>
      <c r="F42" s="19" t="n"/>
      <c r="G42" s="2" t="n"/>
    </row>
    <row r="43" ht="20" customHeight="1">
      <c r="A43" s="2" t="n"/>
      <c r="B43" s="4" t="n"/>
      <c r="C43" s="2" t="n"/>
      <c r="D43" s="2" t="n"/>
      <c r="E43" s="2" t="n"/>
      <c r="F43" s="19" t="n"/>
      <c r="G43" s="2" t="n"/>
    </row>
    <row r="44" ht="20" customHeight="1">
      <c r="A44" s="2" t="n"/>
      <c r="B44" s="4" t="n"/>
      <c r="C44" s="2" t="n"/>
      <c r="D44" s="2" t="n"/>
      <c r="E44" s="2" t="n"/>
      <c r="F44" s="19" t="n"/>
      <c r="G44" s="2" t="n"/>
    </row>
    <row r="45" ht="20" customHeight="1">
      <c r="A45" s="2" t="n"/>
      <c r="B45" s="4" t="n"/>
      <c r="C45" s="2" t="n"/>
      <c r="D45" s="2" t="n"/>
      <c r="E45" s="2" t="n"/>
      <c r="F45" s="19" t="n"/>
      <c r="G45" s="2" t="n"/>
    </row>
    <row r="46" ht="20" customHeight="1">
      <c r="A46" s="2" t="n"/>
      <c r="B46" s="4" t="n"/>
      <c r="C46" s="2" t="n"/>
      <c r="D46" s="2" t="n"/>
      <c r="E46" s="2" t="n"/>
      <c r="F46" s="19" t="n"/>
      <c r="G46" s="2" t="n"/>
    </row>
    <row r="47" ht="20" customHeight="1">
      <c r="A47" s="2" t="n"/>
      <c r="B47" s="4" t="n"/>
      <c r="C47" s="2" t="n"/>
      <c r="D47" s="2" t="n"/>
      <c r="E47" s="2" t="n"/>
      <c r="F47" s="19" t="n"/>
      <c r="G47" s="2" t="n"/>
    </row>
    <row r="48" ht="20" customHeight="1">
      <c r="A48" s="2" t="n"/>
      <c r="B48" s="4" t="n"/>
      <c r="C48" s="2" t="n"/>
      <c r="D48" s="2" t="n"/>
      <c r="E48" s="2" t="n"/>
      <c r="F48" s="19" t="n"/>
      <c r="G48" s="2" t="n"/>
    </row>
    <row r="49" ht="20" customHeight="1">
      <c r="A49" s="2" t="n"/>
      <c r="B49" s="4" t="n"/>
      <c r="C49" s="2" t="n"/>
      <c r="D49" s="2" t="n"/>
      <c r="E49" s="2" t="n"/>
      <c r="F49" s="19" t="n"/>
      <c r="G49" s="2" t="n"/>
    </row>
    <row r="50" ht="20" customHeight="1">
      <c r="A50" s="2" t="n"/>
      <c r="B50" s="4" t="n"/>
      <c r="C50" s="2" t="n"/>
      <c r="D50" s="2" t="n"/>
      <c r="E50" s="2" t="n"/>
      <c r="F50" s="19" t="n"/>
      <c r="G50" s="2" t="n"/>
    </row>
    <row r="51" ht="20" customHeight="1">
      <c r="A51" s="2" t="n"/>
      <c r="B51" s="4" t="n"/>
      <c r="C51" s="2" t="n"/>
      <c r="D51" s="2" t="n"/>
      <c r="E51" s="2" t="n"/>
      <c r="F51" s="19" t="n"/>
      <c r="G51" s="2" t="n"/>
    </row>
    <row r="52" ht="20" customHeight="1">
      <c r="A52" s="2" t="n"/>
      <c r="B52" s="4" t="n"/>
      <c r="C52" s="2" t="n"/>
      <c r="D52" s="2" t="n"/>
      <c r="E52" s="2" t="n"/>
      <c r="F52" s="19" t="n"/>
      <c r="G52" s="2" t="n"/>
    </row>
    <row r="53" ht="20" customHeight="1">
      <c r="A53" s="2" t="n"/>
      <c r="B53" s="4" t="n"/>
      <c r="C53" s="2" t="n"/>
      <c r="D53" s="2" t="n"/>
      <c r="E53" s="2" t="n"/>
      <c r="F53" s="19" t="n"/>
      <c r="G53" s="2" t="n"/>
    </row>
    <row r="54" ht="20" customHeight="1">
      <c r="A54" s="2" t="n"/>
      <c r="B54" s="4" t="n"/>
      <c r="C54" s="2" t="n"/>
      <c r="D54" s="2" t="n"/>
      <c r="E54" s="2" t="n"/>
      <c r="F54" s="19" t="n"/>
      <c r="G54" s="2" t="n"/>
    </row>
    <row r="55" ht="20" customHeight="1">
      <c r="A55" s="2" t="n"/>
      <c r="B55" s="4" t="n"/>
      <c r="C55" s="2" t="n"/>
      <c r="D55" s="2" t="n"/>
      <c r="E55" s="2" t="n"/>
      <c r="F55" s="19" t="n"/>
      <c r="G55" s="2" t="n"/>
    </row>
    <row r="56" ht="20" customHeight="1">
      <c r="A56" s="2" t="n"/>
      <c r="B56" s="4" t="n"/>
      <c r="C56" s="2" t="n"/>
      <c r="D56" s="2" t="n"/>
      <c r="E56" s="2" t="n"/>
      <c r="F56" s="19" t="n"/>
      <c r="G56" s="2" t="n"/>
    </row>
    <row r="57" ht="20" customHeight="1">
      <c r="A57" s="2" t="n"/>
      <c r="B57" s="4" t="n"/>
      <c r="C57" s="2" t="n"/>
      <c r="D57" s="2" t="n"/>
      <c r="E57" s="2" t="n"/>
      <c r="F57" s="19" t="n"/>
      <c r="G57" s="2" t="n"/>
    </row>
    <row r="58" ht="20" customHeight="1">
      <c r="A58" s="2" t="n"/>
      <c r="B58" s="4" t="n"/>
      <c r="C58" s="2" t="n"/>
      <c r="D58" s="2" t="n"/>
      <c r="E58" s="2" t="n"/>
      <c r="F58" s="19" t="n"/>
      <c r="G58" s="2" t="n"/>
    </row>
    <row r="59" ht="20" customHeight="1">
      <c r="A59" s="2" t="n"/>
      <c r="B59" s="4" t="n"/>
      <c r="C59" s="2" t="n"/>
      <c r="D59" s="2" t="n"/>
      <c r="E59" s="2" t="n"/>
      <c r="F59" s="19" t="n"/>
      <c r="G59" s="2" t="n"/>
    </row>
    <row r="60" ht="20" customHeight="1">
      <c r="A60" s="2" t="n"/>
      <c r="B60" s="4" t="n"/>
      <c r="C60" s="2" t="n"/>
      <c r="D60" s="2" t="n"/>
      <c r="E60" s="2" t="n"/>
      <c r="F60" s="19" t="n"/>
      <c r="G60" s="2" t="n"/>
    </row>
    <row r="61" ht="20" customHeight="1">
      <c r="A61" s="2" t="n"/>
      <c r="B61" s="4" t="n"/>
      <c r="C61" s="2" t="n"/>
      <c r="D61" s="2" t="n"/>
      <c r="E61" s="2" t="n"/>
      <c r="F61" s="19" t="n"/>
      <c r="G61" s="2" t="n"/>
    </row>
    <row r="62" ht="20" customHeight="1">
      <c r="A62" s="2" t="n"/>
      <c r="B62" s="4" t="n"/>
      <c r="C62" s="2" t="n"/>
      <c r="D62" s="2" t="n"/>
      <c r="E62" s="2" t="n"/>
      <c r="F62" s="19" t="n"/>
      <c r="G62" s="2" t="n"/>
    </row>
    <row r="63" ht="20" customHeight="1">
      <c r="A63" s="2" t="n"/>
      <c r="B63" s="4" t="n"/>
      <c r="C63" s="2" t="n"/>
      <c r="D63" s="2" t="n"/>
      <c r="E63" s="2" t="n"/>
      <c r="F63" s="19" t="n"/>
      <c r="G63" s="2" t="n"/>
    </row>
    <row r="64" ht="20" customHeight="1">
      <c r="A64" s="2" t="n"/>
      <c r="B64" s="4" t="n"/>
      <c r="C64" s="2" t="n"/>
      <c r="D64" s="2" t="n"/>
      <c r="E64" s="2" t="n"/>
      <c r="F64" s="19" t="n"/>
      <c r="G64" s="2" t="n"/>
    </row>
    <row r="65" ht="20" customHeight="1">
      <c r="A65" s="2" t="n"/>
      <c r="B65" s="4" t="n"/>
      <c r="C65" s="2" t="n"/>
      <c r="D65" s="2" t="n"/>
      <c r="E65" s="2" t="n"/>
      <c r="F65" s="19" t="n"/>
      <c r="G65" s="2" t="n"/>
    </row>
    <row r="66" ht="20" customHeight="1">
      <c r="A66" s="2" t="n"/>
      <c r="B66" s="4" t="n"/>
      <c r="C66" s="2" t="n"/>
      <c r="D66" s="2" t="n"/>
      <c r="E66" s="2" t="n"/>
      <c r="F66" s="19" t="n"/>
      <c r="G66" s="2" t="n"/>
    </row>
    <row r="67" ht="20" customHeight="1">
      <c r="A67" s="2" t="n"/>
      <c r="B67" s="4" t="n"/>
      <c r="C67" s="2" t="n"/>
      <c r="D67" s="2" t="n"/>
      <c r="E67" s="2" t="n"/>
      <c r="F67" s="19" t="n"/>
      <c r="G67" s="2" t="n"/>
    </row>
    <row r="68" ht="20" customHeight="1">
      <c r="A68" s="2" t="n"/>
      <c r="B68" s="4" t="n"/>
      <c r="C68" s="2" t="n"/>
      <c r="D68" s="2" t="n"/>
      <c r="E68" s="2" t="n"/>
      <c r="F68" s="19" t="n"/>
      <c r="G68" s="2" t="n"/>
    </row>
    <row r="69" ht="20" customHeight="1">
      <c r="A69" s="2" t="n"/>
      <c r="B69" s="4" t="n"/>
      <c r="C69" s="2" t="n"/>
      <c r="D69" s="2" t="n"/>
      <c r="E69" s="2" t="n"/>
      <c r="F69" s="19" t="n"/>
      <c r="G69" s="2" t="n"/>
    </row>
    <row r="70" ht="20" customHeight="1">
      <c r="A70" s="2" t="n"/>
      <c r="B70" s="4" t="n"/>
      <c r="C70" s="2" t="n"/>
      <c r="D70" s="2" t="n"/>
      <c r="E70" s="2" t="n"/>
      <c r="F70" s="19" t="n"/>
      <c r="G70" s="2" t="n"/>
    </row>
    <row r="71" ht="20" customHeight="1">
      <c r="A71" s="2" t="n"/>
      <c r="B71" s="4" t="n"/>
      <c r="C71" s="2" t="n"/>
      <c r="D71" s="2" t="n"/>
      <c r="E71" s="2" t="n"/>
      <c r="F71" s="19" t="n"/>
      <c r="G71" s="2" t="n"/>
    </row>
    <row r="72" ht="20" customHeight="1">
      <c r="A72" s="2" t="n"/>
      <c r="B72" s="4" t="n"/>
      <c r="C72" s="2" t="n"/>
      <c r="D72" s="2" t="n"/>
      <c r="E72" s="2" t="n"/>
      <c r="F72" s="19" t="n"/>
      <c r="G72" s="2" t="n"/>
    </row>
    <row r="73" ht="20" customHeight="1">
      <c r="A73" s="2" t="n"/>
      <c r="B73" s="4" t="n"/>
      <c r="C73" s="2" t="n"/>
      <c r="D73" s="2" t="n"/>
      <c r="E73" s="2" t="n"/>
      <c r="F73" s="19" t="n"/>
      <c r="G73" s="2" t="n"/>
    </row>
    <row r="74" ht="20" customHeight="1">
      <c r="A74" s="2" t="n"/>
      <c r="B74" s="4" t="n"/>
      <c r="C74" s="2" t="n"/>
      <c r="D74" s="2" t="n"/>
      <c r="E74" s="2" t="n"/>
      <c r="F74" s="19" t="n"/>
      <c r="G74" s="2" t="n"/>
    </row>
    <row r="75" ht="20" customHeight="1">
      <c r="A75" s="2" t="n"/>
      <c r="B75" s="4" t="n"/>
      <c r="C75" s="2" t="n"/>
      <c r="D75" s="2" t="n"/>
      <c r="E75" s="2" t="n"/>
      <c r="F75" s="19" t="n"/>
      <c r="G75" s="2" t="n"/>
    </row>
    <row r="76" ht="20" customHeight="1">
      <c r="A76" s="2" t="n"/>
      <c r="B76" s="4" t="n"/>
      <c r="C76" s="2" t="n"/>
      <c r="D76" s="2" t="n"/>
      <c r="E76" s="2" t="n"/>
      <c r="F76" s="19" t="n"/>
      <c r="G76" s="2" t="n"/>
    </row>
    <row r="77" ht="20" customHeight="1">
      <c r="A77" s="2" t="n"/>
      <c r="B77" s="4" t="n"/>
      <c r="C77" s="2" t="n"/>
      <c r="D77" s="2" t="n"/>
      <c r="E77" s="2" t="n"/>
      <c r="F77" s="19" t="n"/>
      <c r="G77" s="2" t="n"/>
    </row>
    <row r="78" ht="20" customHeight="1">
      <c r="A78" s="2" t="n"/>
      <c r="B78" s="4" t="n"/>
      <c r="C78" s="2" t="n"/>
      <c r="D78" s="2" t="n"/>
      <c r="E78" s="2" t="n"/>
      <c r="F78" s="19" t="n"/>
      <c r="G78" s="2" t="n"/>
    </row>
    <row r="79" ht="20" customHeight="1">
      <c r="A79" s="2" t="n"/>
      <c r="B79" s="4" t="n"/>
      <c r="C79" s="2" t="n"/>
      <c r="D79" s="2" t="n"/>
      <c r="E79" s="2" t="n"/>
      <c r="F79" s="19" t="n"/>
      <c r="G79" s="2" t="n"/>
    </row>
    <row r="80" ht="20" customHeight="1">
      <c r="A80" s="2" t="n"/>
      <c r="B80" s="4" t="n"/>
      <c r="C80" s="2" t="n"/>
      <c r="D80" s="2" t="n"/>
      <c r="E80" s="2" t="n"/>
      <c r="F80" s="19" t="n"/>
      <c r="G80" s="2" t="n"/>
    </row>
    <row r="81" ht="20" customHeight="1">
      <c r="A81" s="2" t="n"/>
      <c r="B81" s="4" t="n"/>
      <c r="C81" s="2" t="n"/>
      <c r="D81" s="2" t="n"/>
      <c r="E81" s="2" t="n"/>
      <c r="F81" s="19" t="n"/>
      <c r="G81" s="2" t="n"/>
    </row>
    <row r="82" ht="20" customHeight="1">
      <c r="A82" s="2" t="n"/>
      <c r="B82" s="4" t="n"/>
      <c r="C82" s="2" t="n"/>
      <c r="D82" s="2" t="n"/>
      <c r="E82" s="2" t="n"/>
      <c r="F82" s="19" t="n"/>
      <c r="G82" s="2" t="n"/>
    </row>
    <row r="83" ht="20" customHeight="1">
      <c r="A83" s="2" t="n"/>
      <c r="B83" s="4" t="n"/>
      <c r="C83" s="2" t="n"/>
      <c r="D83" s="2" t="n"/>
      <c r="E83" s="2" t="n"/>
      <c r="F83" s="19" t="n"/>
      <c r="G83" s="2" t="n"/>
    </row>
    <row r="84" ht="20" customHeight="1">
      <c r="A84" s="2" t="n"/>
      <c r="B84" s="4" t="n"/>
      <c r="C84" s="2" t="n"/>
      <c r="D84" s="2" t="n"/>
      <c r="E84" s="2" t="n"/>
      <c r="F84" s="19" t="n"/>
      <c r="G84" s="2" t="n"/>
    </row>
    <row r="85" ht="20" customHeight="1">
      <c r="A85" s="2" t="n"/>
      <c r="B85" s="4" t="n"/>
      <c r="C85" s="2" t="n"/>
      <c r="D85" s="2" t="n"/>
      <c r="E85" s="2" t="n"/>
      <c r="F85" s="19" t="n"/>
      <c r="G85" s="2" t="n"/>
    </row>
    <row r="86" ht="20" customHeight="1">
      <c r="A86" s="2" t="n"/>
      <c r="B86" s="4" t="n"/>
      <c r="C86" s="2" t="n"/>
      <c r="D86" s="2" t="n"/>
      <c r="E86" s="2" t="n"/>
      <c r="F86" s="19" t="n"/>
      <c r="G86" s="2" t="n"/>
    </row>
    <row r="87" ht="20" customHeight="1">
      <c r="A87" s="2" t="n"/>
      <c r="B87" s="4" t="n"/>
      <c r="C87" s="2" t="n"/>
      <c r="D87" s="2" t="n"/>
      <c r="E87" s="2" t="n"/>
      <c r="F87" s="19" t="n"/>
      <c r="G87" s="2" t="n"/>
    </row>
    <row r="88" ht="20" customHeight="1">
      <c r="A88" s="2" t="n"/>
      <c r="B88" s="4" t="n"/>
      <c r="C88" s="2" t="n"/>
      <c r="D88" s="2" t="n"/>
      <c r="E88" s="2" t="n"/>
      <c r="F88" s="19" t="n"/>
      <c r="G88" s="2" t="n"/>
    </row>
    <row r="89" ht="20" customHeight="1">
      <c r="A89" s="2" t="n"/>
      <c r="B89" s="4" t="n"/>
      <c r="C89" s="2" t="n"/>
      <c r="D89" s="2" t="n"/>
      <c r="E89" s="2" t="n"/>
      <c r="F89" s="19" t="n"/>
      <c r="G89" s="2" t="n"/>
    </row>
    <row r="90" ht="20" customHeight="1">
      <c r="A90" s="2" t="n"/>
      <c r="B90" s="4" t="n"/>
      <c r="C90" s="2" t="n"/>
      <c r="D90" s="2" t="n"/>
      <c r="E90" s="2" t="n"/>
      <c r="F90" s="19" t="n"/>
      <c r="G90" s="2" t="n"/>
    </row>
    <row r="91" ht="20" customHeight="1">
      <c r="A91" s="2" t="n"/>
      <c r="B91" s="4" t="n"/>
      <c r="C91" s="2" t="n"/>
      <c r="D91" s="2" t="n"/>
      <c r="E91" s="2" t="n"/>
      <c r="F91" s="19" t="n"/>
      <c r="G91" s="2" t="n"/>
    </row>
    <row r="92" ht="20" customHeight="1">
      <c r="A92" s="2" t="n"/>
      <c r="B92" s="4" t="n"/>
      <c r="C92" s="2" t="n"/>
      <c r="D92" s="2" t="n"/>
      <c r="E92" s="2" t="n"/>
      <c r="F92" s="19" t="n"/>
      <c r="G92" s="2" t="n"/>
    </row>
    <row r="93" ht="20" customHeight="1">
      <c r="A93" s="2" t="n"/>
      <c r="B93" s="4" t="n"/>
      <c r="C93" s="2" t="n"/>
      <c r="D93" s="2" t="n"/>
      <c r="E93" s="2" t="n"/>
      <c r="F93" s="19" t="n"/>
      <c r="G93" s="2" t="n"/>
    </row>
    <row r="94" ht="20" customHeight="1">
      <c r="A94" s="2" t="n"/>
      <c r="B94" s="4" t="n"/>
      <c r="C94" s="2" t="n"/>
      <c r="D94" s="2" t="n"/>
      <c r="E94" s="2" t="n"/>
      <c r="F94" s="19" t="n"/>
      <c r="G94" s="2" t="n"/>
    </row>
    <row r="95" ht="20" customHeight="1">
      <c r="A95" s="2" t="n"/>
      <c r="B95" s="4" t="n"/>
      <c r="C95" s="2" t="n"/>
      <c r="D95" s="2" t="n"/>
      <c r="E95" s="2" t="n"/>
      <c r="F95" s="19" t="n"/>
      <c r="G95" s="2" t="n"/>
    </row>
    <row r="96" ht="20" customHeight="1">
      <c r="A96" s="2" t="n"/>
      <c r="B96" s="4" t="n"/>
      <c r="C96" s="2" t="n"/>
      <c r="D96" s="2" t="n"/>
      <c r="E96" s="2" t="n"/>
      <c r="F96" s="19" t="n"/>
      <c r="G96" s="2" t="n"/>
    </row>
    <row r="97" ht="20" customHeight="1">
      <c r="A97" s="2" t="n"/>
      <c r="B97" s="4" t="n"/>
      <c r="C97" s="2" t="n"/>
      <c r="D97" s="2" t="n"/>
      <c r="E97" s="2" t="n"/>
      <c r="F97" s="19" t="n"/>
      <c r="G97" s="2" t="n"/>
    </row>
    <row r="98" ht="20" customHeight="1">
      <c r="A98" s="2" t="n"/>
      <c r="B98" s="4" t="n"/>
      <c r="C98" s="2" t="n"/>
      <c r="D98" s="2" t="n"/>
      <c r="E98" s="2" t="n"/>
      <c r="F98" s="19" t="n"/>
      <c r="G98" s="2" t="n"/>
    </row>
    <row r="99" ht="20" customHeight="1">
      <c r="A99" s="2" t="n"/>
      <c r="B99" s="4" t="n"/>
      <c r="C99" s="2" t="n"/>
      <c r="D99" s="2" t="n"/>
      <c r="E99" s="2" t="n"/>
      <c r="F99" s="19" t="n"/>
      <c r="G99" s="2" t="n"/>
    </row>
    <row r="100" ht="20" customHeight="1">
      <c r="A100" s="2" t="n"/>
      <c r="B100" s="4" t="n"/>
      <c r="C100" s="2" t="n"/>
      <c r="D100" s="2" t="n"/>
      <c r="E100" s="2" t="n"/>
      <c r="F100" s="19" t="n"/>
      <c r="G100" s="2" t="n"/>
    </row>
    <row r="101" ht="20" customHeight="1">
      <c r="A101" s="2" t="n"/>
      <c r="B101" s="4" t="n"/>
      <c r="C101" s="2" t="n"/>
      <c r="D101" s="2" t="n"/>
      <c r="E101" s="2" t="n"/>
      <c r="F101" s="19" t="n"/>
      <c r="G101" s="2" t="n"/>
    </row>
  </sheetData>
  <autoFilter ref="A1:G101"/>
  <conditionalFormatting sqref="G2:G101">
    <cfRule type="expression" priority="1" dxfId="0">
      <formula>$G2="Aktiv"</formula>
    </cfRule>
    <cfRule type="expression" priority="2" dxfId="1">
      <formula>$G2="Inaktiv"</formula>
    </cfRule>
  </conditionalFormatting>
  <dataValidations count="2">
    <dataValidation sqref="G2:G101" showErrorMessage="1" showInputMessage="1" allowBlank="0" type="list">
      <formula1>"Aktiv,Inaktiv"</formula1>
    </dataValidation>
    <dataValidation sqref="D2:D101" showErrorMessage="1" showInputMessage="1" allowBlank="1" type="list">
      <formula1>"Aktiv,Passiv,Ertrag,Aufwand"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M113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18" customWidth="1" min="3" max="3"/>
    <col width="18" customWidth="1" min="4" max="4"/>
    <col width="18" customWidth="1" min="5" max="5"/>
    <col width="4" customWidth="1" min="6" max="6"/>
    <col width="30" customWidth="1" min="7" max="7"/>
    <col width="20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28" customHeight="1">
      <c r="A1" s="20" t="inlineStr">
        <is>
          <t>Auswertung Doppelte Buchhaltung</t>
        </is>
      </c>
    </row>
    <row r="2"/>
    <row r="3">
      <c r="A3" s="14" t="inlineStr">
        <is>
          <t>Kennzahl</t>
        </is>
      </c>
      <c r="B3" s="14" t="inlineStr">
        <is>
          <t>Wert</t>
        </is>
      </c>
      <c r="G3" s="14" t="inlineStr">
        <is>
          <t>Aufwand und Ertrag nach Konto</t>
        </is>
      </c>
      <c r="H3" s="14" t="inlineStr">
        <is>
          <t>Betrag CHF</t>
        </is>
      </c>
    </row>
    <row r="4">
      <c r="A4" s="15" t="inlineStr">
        <is>
          <t>Total Nettoaufwand</t>
        </is>
      </c>
      <c r="B4" s="35">
        <f>SUMIF('Buchungsjournal'!$F$2:$F$101,4000,'Buchungsjournal'!$J$2:$J$101)+SUMIF('Buchungsjournal'!$F$2:$F$101,6200,'Buchungsjournal'!$J$2:$J$101)+SUMIF('Buchungsjournal'!$F$2:$F$101,6500,'Buchungsjournal'!$J$2:$J$101)+SUMIF('Buchungsjournal'!$F$2:$F$101,6900,'Buchungsjournal'!$J$2:$J$101)</f>
        <v/>
      </c>
      <c r="G4" s="15">
        <f>IFERROR(VLOOKUP(3000,'Kontenplan'!$A$2:$G$101,2,FALSE),"")</f>
        <v/>
      </c>
      <c r="H4" s="35">
        <f>IFERROR(SUMIF('Buchungsjournal'!$H$2:$H$101,3000,'Buchungsjournal'!$J$2:$J$101),0)</f>
        <v/>
      </c>
    </row>
    <row r="5">
      <c r="A5" s="10" t="inlineStr">
        <is>
          <t>Total Nettoertrag</t>
        </is>
      </c>
      <c r="B5" s="34">
        <f>SUMIF('Buchungsjournal'!$H$2:$H$101,3000,'Buchungsjournal'!$J$2:$J$101)</f>
        <v/>
      </c>
      <c r="G5" s="10">
        <f>IFERROR(VLOOKUP(4000,'Kontenplan'!$A$2:$G$101,2,FALSE),"")</f>
        <v/>
      </c>
      <c r="H5" s="34">
        <f>IFERROR(SUMIF('Buchungsjournal'!$F$2:$F$101,4000,'Buchungsjournal'!$J$2:$J$101),0)</f>
        <v/>
      </c>
    </row>
    <row r="6">
      <c r="A6" s="15" t="inlineStr">
        <is>
          <t>Total MWST</t>
        </is>
      </c>
      <c r="B6" s="35">
        <f>SUM('Buchungsjournal'!$M$2:$M$101)</f>
        <v/>
      </c>
      <c r="G6" s="15">
        <f>IFERROR(VLOOKUP(6200,'Kontenplan'!$A$2:$G$101,2,FALSE),"")</f>
        <v/>
      </c>
      <c r="H6" s="35">
        <f>IFERROR(SUMIF('Buchungsjournal'!$F$2:$F$101,6200,'Buchungsjournal'!$J$2:$J$101),0)</f>
        <v/>
      </c>
    </row>
    <row r="7">
      <c r="A7" s="10" t="inlineStr">
        <is>
          <t>Total Buchungsvolumen</t>
        </is>
      </c>
      <c r="B7" s="34">
        <f>SUM('Buchungsjournal'!$N$2:$N$101)</f>
        <v/>
      </c>
      <c r="G7" s="10">
        <f>IFERROR(VLOOKUP(6500,'Kontenplan'!$A$2:$G$101,2,FALSE),"")</f>
        <v/>
      </c>
      <c r="H7" s="34">
        <f>IFERROR(SUMIF('Buchungsjournal'!$F$2:$F$101,6500,'Buchungsjournal'!$J$2:$J$101),0)</f>
        <v/>
      </c>
    </row>
    <row r="8">
      <c r="A8" s="15" t="inlineStr">
        <is>
          <t>Anzahl Buchungen</t>
        </is>
      </c>
      <c r="B8" s="17">
        <f>COUNTIF('Buchungsjournal'!$Q$2:$Q$101,"OK")</f>
        <v/>
      </c>
      <c r="G8" s="15">
        <f>IFERROR(VLOOKUP(6900,'Kontenplan'!$A$2:$G$101,2,FALSE),"")</f>
        <v/>
      </c>
      <c r="H8" s="35">
        <f>IFERROR(SUMIF('Buchungsjournal'!$F$2:$F$101,6900,'Buchungsjournal'!$J$2:$J$101),0)</f>
        <v/>
      </c>
    </row>
    <row r="9">
      <c r="A9" s="10" t="inlineStr">
        <is>
          <t>Anteil Aufwand am Buchungsvolumen</t>
        </is>
      </c>
      <c r="B9" s="21">
        <f>IFERROR('Auswertung'!$B$4/'Auswertung'!$B$7,0)</f>
        <v/>
      </c>
    </row>
    <row r="10"/>
    <row r="11"/>
    <row r="12"/>
    <row r="13">
      <c r="A13" s="1" t="inlineStr">
        <is>
          <t>Kontonummer</t>
        </is>
      </c>
      <c r="B13" s="1" t="inlineStr">
        <is>
          <t>Kontobezeichnung</t>
        </is>
      </c>
      <c r="C13" s="1" t="inlineStr">
        <is>
          <t>Sollsumme CHF</t>
        </is>
      </c>
      <c r="D13" s="1" t="inlineStr">
        <is>
          <t>Habensumme CHF</t>
        </is>
      </c>
      <c r="E13" s="1" t="inlineStr">
        <is>
          <t>Saldo CHF</t>
        </is>
      </c>
    </row>
    <row r="14">
      <c r="A14" s="22">
        <f>IF('Kontenplan'!$A2="","",'Kontenplan'!$A2)</f>
        <v/>
      </c>
      <c r="B14" s="15">
        <f>IF('Auswertung'!$A14="","",IFERROR(VLOOKUP('Auswertung'!$A14,'Kontenplan'!$A$2:$G$101,2,FALSE),""))</f>
        <v/>
      </c>
      <c r="C14" s="35">
        <f>IF('Auswertung'!$A14="","",SUMIF('Buchungsjournal'!$F$2:$F$101,'Auswertung'!$A14,'Buchungsjournal'!$J$2:$J$101))</f>
        <v/>
      </c>
      <c r="D14" s="35">
        <f>IF('Auswertung'!$A14="","",SUMIF('Buchungsjournal'!$H$2:$H$101,'Auswertung'!$A14,'Buchungsjournal'!$J$2:$J$101))</f>
        <v/>
      </c>
      <c r="E14" s="35">
        <f>IF('Auswertung'!$A14="","",'Auswertung'!$C14-'Auswertung'!$D14)</f>
        <v/>
      </c>
    </row>
    <row r="15">
      <c r="A15" s="13">
        <f>IF('Kontenplan'!$A3="","",'Kontenplan'!$A3)</f>
        <v/>
      </c>
      <c r="B15" s="10">
        <f>IF('Auswertung'!$A15="","",IFERROR(VLOOKUP('Auswertung'!$A15,'Kontenplan'!$A$2:$G$101,2,FALSE),""))</f>
        <v/>
      </c>
      <c r="C15" s="34">
        <f>IF('Auswertung'!$A15="","",SUMIF('Buchungsjournal'!$F$2:$F$101,'Auswertung'!$A15,'Buchungsjournal'!$J$2:$J$101))</f>
        <v/>
      </c>
      <c r="D15" s="34">
        <f>IF('Auswertung'!$A15="","",SUMIF('Buchungsjournal'!$H$2:$H$101,'Auswertung'!$A15,'Buchungsjournal'!$J$2:$J$101))</f>
        <v/>
      </c>
      <c r="E15" s="34">
        <f>IF('Auswertung'!$A15="","",'Auswertung'!$C15-'Auswertung'!$D15)</f>
        <v/>
      </c>
      <c r="G15" s="14" t="inlineStr">
        <is>
          <t>Aufwandart</t>
        </is>
      </c>
      <c r="H15" s="14" t="inlineStr">
        <is>
          <t>Betrag CHF</t>
        </is>
      </c>
    </row>
    <row r="16">
      <c r="A16" s="22">
        <f>IF('Kontenplan'!$A4="","",'Kontenplan'!$A4)</f>
        <v/>
      </c>
      <c r="B16" s="15">
        <f>IF('Auswertung'!$A16="","",IFERROR(VLOOKUP('Auswertung'!$A16,'Kontenplan'!$A$2:$G$101,2,FALSE),""))</f>
        <v/>
      </c>
      <c r="C16" s="35">
        <f>IF('Auswertung'!$A16="","",SUMIF('Buchungsjournal'!$F$2:$F$101,'Auswertung'!$A16,'Buchungsjournal'!$J$2:$J$101))</f>
        <v/>
      </c>
      <c r="D16" s="35">
        <f>IF('Auswertung'!$A16="","",SUMIF('Buchungsjournal'!$H$2:$H$101,'Auswertung'!$A16,'Buchungsjournal'!$J$2:$J$101))</f>
        <v/>
      </c>
      <c r="E16" s="35">
        <f>IF('Auswertung'!$A16="","",'Auswertung'!$C16-'Auswertung'!$D16)</f>
        <v/>
      </c>
      <c r="G16" s="15">
        <f>'Auswertung'!$G$5</f>
        <v/>
      </c>
      <c r="H16" s="35">
        <f>'Auswertung'!$H$5</f>
        <v/>
      </c>
    </row>
    <row r="17">
      <c r="A17" s="13">
        <f>IF('Kontenplan'!$A5="","",'Kontenplan'!$A5)</f>
        <v/>
      </c>
      <c r="B17" s="10">
        <f>IF('Auswertung'!$A17="","",IFERROR(VLOOKUP('Auswertung'!$A17,'Kontenplan'!$A$2:$G$101,2,FALSE),""))</f>
        <v/>
      </c>
      <c r="C17" s="34">
        <f>IF('Auswertung'!$A17="","",SUMIF('Buchungsjournal'!$F$2:$F$101,'Auswertung'!$A17,'Buchungsjournal'!$J$2:$J$101))</f>
        <v/>
      </c>
      <c r="D17" s="34">
        <f>IF('Auswertung'!$A17="","",SUMIF('Buchungsjournal'!$H$2:$H$101,'Auswertung'!$A17,'Buchungsjournal'!$J$2:$J$101))</f>
        <v/>
      </c>
      <c r="E17" s="34">
        <f>IF('Auswertung'!$A17="","",'Auswertung'!$C17-'Auswertung'!$D17)</f>
        <v/>
      </c>
      <c r="G17" s="10">
        <f>'Auswertung'!$G$6</f>
        <v/>
      </c>
      <c r="H17" s="34">
        <f>'Auswertung'!$H$6</f>
        <v/>
      </c>
    </row>
    <row r="18">
      <c r="A18" s="22">
        <f>IF('Kontenplan'!$A6="","",'Kontenplan'!$A6)</f>
        <v/>
      </c>
      <c r="B18" s="15">
        <f>IF('Auswertung'!$A18="","",IFERROR(VLOOKUP('Auswertung'!$A18,'Kontenplan'!$A$2:$G$101,2,FALSE),""))</f>
        <v/>
      </c>
      <c r="C18" s="35">
        <f>IF('Auswertung'!$A18="","",SUMIF('Buchungsjournal'!$F$2:$F$101,'Auswertung'!$A18,'Buchungsjournal'!$J$2:$J$101))</f>
        <v/>
      </c>
      <c r="D18" s="35">
        <f>IF('Auswertung'!$A18="","",SUMIF('Buchungsjournal'!$H$2:$H$101,'Auswertung'!$A18,'Buchungsjournal'!$J$2:$J$101))</f>
        <v/>
      </c>
      <c r="E18" s="35">
        <f>IF('Auswertung'!$A18="","",'Auswertung'!$C18-'Auswertung'!$D18)</f>
        <v/>
      </c>
      <c r="G18" s="15">
        <f>'Auswertung'!$G$7</f>
        <v/>
      </c>
      <c r="H18" s="35">
        <f>'Auswertung'!$H$7</f>
        <v/>
      </c>
    </row>
    <row r="19">
      <c r="A19" s="13">
        <f>IF('Kontenplan'!$A7="","",'Kontenplan'!$A7)</f>
        <v/>
      </c>
      <c r="B19" s="10">
        <f>IF('Auswertung'!$A19="","",IFERROR(VLOOKUP('Auswertung'!$A19,'Kontenplan'!$A$2:$G$101,2,FALSE),""))</f>
        <v/>
      </c>
      <c r="C19" s="34">
        <f>IF('Auswertung'!$A19="","",SUMIF('Buchungsjournal'!$F$2:$F$101,'Auswertung'!$A19,'Buchungsjournal'!$J$2:$J$101))</f>
        <v/>
      </c>
      <c r="D19" s="34">
        <f>IF('Auswertung'!$A19="","",SUMIF('Buchungsjournal'!$H$2:$H$101,'Auswertung'!$A19,'Buchungsjournal'!$J$2:$J$101))</f>
        <v/>
      </c>
      <c r="E19" s="34">
        <f>IF('Auswertung'!$A19="","",'Auswertung'!$C19-'Auswertung'!$D19)</f>
        <v/>
      </c>
      <c r="G19" s="10">
        <f>'Auswertung'!$G$8</f>
        <v/>
      </c>
      <c r="H19" s="34">
        <f>'Auswertung'!$H$8</f>
        <v/>
      </c>
    </row>
    <row r="20">
      <c r="A20" s="22">
        <f>IF('Kontenplan'!$A8="","",'Kontenplan'!$A8)</f>
        <v/>
      </c>
      <c r="B20" s="15">
        <f>IF('Auswertung'!$A20="","",IFERROR(VLOOKUP('Auswertung'!$A20,'Kontenplan'!$A$2:$G$101,2,FALSE),""))</f>
        <v/>
      </c>
      <c r="C20" s="35">
        <f>IF('Auswertung'!$A20="","",SUMIF('Buchungsjournal'!$F$2:$F$101,'Auswertung'!$A20,'Buchungsjournal'!$J$2:$J$101))</f>
        <v/>
      </c>
      <c r="D20" s="35">
        <f>IF('Auswertung'!$A20="","",SUMIF('Buchungsjournal'!$H$2:$H$101,'Auswertung'!$A20,'Buchungsjournal'!$J$2:$J$101))</f>
        <v/>
      </c>
      <c r="E20" s="35">
        <f>IF('Auswertung'!$A20="","",'Auswertung'!$C20-'Auswertung'!$D20)</f>
        <v/>
      </c>
    </row>
    <row r="21">
      <c r="A21" s="13">
        <f>IF('Kontenplan'!$A9="","",'Kontenplan'!$A9)</f>
        <v/>
      </c>
      <c r="B21" s="10">
        <f>IF('Auswertung'!$A21="","",IFERROR(VLOOKUP('Auswertung'!$A21,'Kontenplan'!$A$2:$G$101,2,FALSE),""))</f>
        <v/>
      </c>
      <c r="C21" s="34">
        <f>IF('Auswertung'!$A21="","",SUMIF('Buchungsjournal'!$F$2:$F$101,'Auswertung'!$A21,'Buchungsjournal'!$J$2:$J$101))</f>
        <v/>
      </c>
      <c r="D21" s="34">
        <f>IF('Auswertung'!$A21="","",SUMIF('Buchungsjournal'!$H$2:$H$101,'Auswertung'!$A21,'Buchungsjournal'!$J$2:$J$101))</f>
        <v/>
      </c>
      <c r="E21" s="34">
        <f>IF('Auswertung'!$A21="","",'Auswertung'!$C21-'Auswertung'!$D21)</f>
        <v/>
      </c>
    </row>
    <row r="22">
      <c r="A22" s="22">
        <f>IF('Kontenplan'!$A10="","",'Kontenplan'!$A10)</f>
        <v/>
      </c>
      <c r="B22" s="15">
        <f>IF('Auswertung'!$A22="","",IFERROR(VLOOKUP('Auswertung'!$A22,'Kontenplan'!$A$2:$G$101,2,FALSE),""))</f>
        <v/>
      </c>
      <c r="C22" s="35">
        <f>IF('Auswertung'!$A22="","",SUMIF('Buchungsjournal'!$F$2:$F$101,'Auswertung'!$A22,'Buchungsjournal'!$J$2:$J$101))</f>
        <v/>
      </c>
      <c r="D22" s="35">
        <f>IF('Auswertung'!$A22="","",SUMIF('Buchungsjournal'!$H$2:$H$101,'Auswertung'!$A22,'Buchungsjournal'!$J$2:$J$101))</f>
        <v/>
      </c>
      <c r="E22" s="35">
        <f>IF('Auswertung'!$A22="","",'Auswertung'!$C22-'Auswertung'!$D22)</f>
        <v/>
      </c>
    </row>
    <row r="23">
      <c r="A23" s="13">
        <f>IF('Kontenplan'!$A11="","",'Kontenplan'!$A11)</f>
        <v/>
      </c>
      <c r="B23" s="10">
        <f>IF('Auswertung'!$A23="","",IFERROR(VLOOKUP('Auswertung'!$A23,'Kontenplan'!$A$2:$G$101,2,FALSE),""))</f>
        <v/>
      </c>
      <c r="C23" s="34">
        <f>IF('Auswertung'!$A23="","",SUMIF('Buchungsjournal'!$F$2:$F$101,'Auswertung'!$A23,'Buchungsjournal'!$J$2:$J$101))</f>
        <v/>
      </c>
      <c r="D23" s="34">
        <f>IF('Auswertung'!$A23="","",SUMIF('Buchungsjournal'!$H$2:$H$101,'Auswertung'!$A23,'Buchungsjournal'!$J$2:$J$101))</f>
        <v/>
      </c>
      <c r="E23" s="34">
        <f>IF('Auswertung'!$A23="","",'Auswertung'!$C23-'Auswertung'!$D23)</f>
        <v/>
      </c>
    </row>
    <row r="24">
      <c r="A24" s="22">
        <f>IF('Kontenplan'!$A12="","",'Kontenplan'!$A12)</f>
        <v/>
      </c>
      <c r="B24" s="15">
        <f>IF('Auswertung'!$A24="","",IFERROR(VLOOKUP('Auswertung'!$A24,'Kontenplan'!$A$2:$G$101,2,FALSE),""))</f>
        <v/>
      </c>
      <c r="C24" s="35">
        <f>IF('Auswertung'!$A24="","",SUMIF('Buchungsjournal'!$F$2:$F$101,'Auswertung'!$A24,'Buchungsjournal'!$J$2:$J$101))</f>
        <v/>
      </c>
      <c r="D24" s="35">
        <f>IF('Auswertung'!$A24="","",SUMIF('Buchungsjournal'!$H$2:$H$101,'Auswertung'!$A24,'Buchungsjournal'!$J$2:$J$101))</f>
        <v/>
      </c>
      <c r="E24" s="35">
        <f>IF('Auswertung'!$A24="","",'Auswertung'!$C24-'Auswertung'!$D24)</f>
        <v/>
      </c>
    </row>
    <row r="25">
      <c r="A25" s="13">
        <f>IF('Kontenplan'!$A13="","",'Kontenplan'!$A13)</f>
        <v/>
      </c>
      <c r="B25" s="10">
        <f>IF('Auswertung'!$A25="","",IFERROR(VLOOKUP('Auswertung'!$A25,'Kontenplan'!$A$2:$G$101,2,FALSE),""))</f>
        <v/>
      </c>
      <c r="C25" s="34">
        <f>IF('Auswertung'!$A25="","",SUMIF('Buchungsjournal'!$F$2:$F$101,'Auswertung'!$A25,'Buchungsjournal'!$J$2:$J$101))</f>
        <v/>
      </c>
      <c r="D25" s="34">
        <f>IF('Auswertung'!$A25="","",SUMIF('Buchungsjournal'!$H$2:$H$101,'Auswertung'!$A25,'Buchungsjournal'!$J$2:$J$101))</f>
        <v/>
      </c>
      <c r="E25" s="34">
        <f>IF('Auswertung'!$A25="","",'Auswertung'!$C25-'Auswertung'!$D25)</f>
        <v/>
      </c>
    </row>
    <row r="26">
      <c r="A26" s="22">
        <f>IF('Kontenplan'!$A14="","",'Kontenplan'!$A14)</f>
        <v/>
      </c>
      <c r="B26" s="15">
        <f>IF('Auswertung'!$A26="","",IFERROR(VLOOKUP('Auswertung'!$A26,'Kontenplan'!$A$2:$G$101,2,FALSE),""))</f>
        <v/>
      </c>
      <c r="C26" s="35">
        <f>IF('Auswertung'!$A26="","",SUMIF('Buchungsjournal'!$F$2:$F$101,'Auswertung'!$A26,'Buchungsjournal'!$J$2:$J$101))</f>
        <v/>
      </c>
      <c r="D26" s="35">
        <f>IF('Auswertung'!$A26="","",SUMIF('Buchungsjournal'!$H$2:$H$101,'Auswertung'!$A26,'Buchungsjournal'!$J$2:$J$101))</f>
        <v/>
      </c>
      <c r="E26" s="35">
        <f>IF('Auswertung'!$A26="","",'Auswertung'!$C26-'Auswertung'!$D26)</f>
        <v/>
      </c>
    </row>
    <row r="27">
      <c r="A27" s="13">
        <f>IF('Kontenplan'!$A15="","",'Kontenplan'!$A15)</f>
        <v/>
      </c>
      <c r="B27" s="10">
        <f>IF('Auswertung'!$A27="","",IFERROR(VLOOKUP('Auswertung'!$A27,'Kontenplan'!$A$2:$G$101,2,FALSE),""))</f>
        <v/>
      </c>
      <c r="C27" s="34">
        <f>IF('Auswertung'!$A27="","",SUMIF('Buchungsjournal'!$F$2:$F$101,'Auswertung'!$A27,'Buchungsjournal'!$J$2:$J$101))</f>
        <v/>
      </c>
      <c r="D27" s="34">
        <f>IF('Auswertung'!$A27="","",SUMIF('Buchungsjournal'!$H$2:$H$101,'Auswertung'!$A27,'Buchungsjournal'!$J$2:$J$101))</f>
        <v/>
      </c>
      <c r="E27" s="34">
        <f>IF('Auswertung'!$A27="","",'Auswertung'!$C27-'Auswertung'!$D27)</f>
        <v/>
      </c>
      <c r="G27" s="14" t="inlineStr">
        <is>
          <t>Monat</t>
        </is>
      </c>
      <c r="H27" s="14" t="inlineStr">
        <is>
          <t>Buchungsvolumen CHF</t>
        </is>
      </c>
    </row>
    <row r="28">
      <c r="A28" s="22">
        <f>IF('Kontenplan'!$A16="","",'Kontenplan'!$A16)</f>
        <v/>
      </c>
      <c r="B28" s="15">
        <f>IF('Auswertung'!$A28="","",IFERROR(VLOOKUP('Auswertung'!$A28,'Kontenplan'!$A$2:$G$101,2,FALSE),""))</f>
        <v/>
      </c>
      <c r="C28" s="35">
        <f>IF('Auswertung'!$A28="","",SUMIF('Buchungsjournal'!$F$2:$F$101,'Auswertung'!$A28,'Buchungsjournal'!$J$2:$J$101))</f>
        <v/>
      </c>
      <c r="D28" s="35">
        <f>IF('Auswertung'!$A28="","",SUMIF('Buchungsjournal'!$H$2:$H$101,'Auswertung'!$A28,'Buchungsjournal'!$J$2:$J$101))</f>
        <v/>
      </c>
      <c r="E28" s="35">
        <f>IF('Auswertung'!$A28="","",'Auswertung'!$C28-'Auswertung'!$D28)</f>
        <v/>
      </c>
      <c r="G28" s="36" t="n">
        <v>46023</v>
      </c>
      <c r="H28" s="35">
        <f>IFERROR(SUMIFS('Buchungsjournal'!$N$2:$N$101,'Buchungsjournal'!$B$2:$B$101,"&gt;="&amp;'Auswertung'!$G$28,'Buchungsjournal'!$B$2:$B$101,"&lt;"&amp;'Auswertung'!$G$29),0)</f>
        <v/>
      </c>
    </row>
    <row r="29">
      <c r="A29" s="13">
        <f>IF('Kontenplan'!$A17="","",'Kontenplan'!$A17)</f>
        <v/>
      </c>
      <c r="B29" s="10">
        <f>IF('Auswertung'!$A29="","",IFERROR(VLOOKUP('Auswertung'!$A29,'Kontenplan'!$A$2:$G$101,2,FALSE),""))</f>
        <v/>
      </c>
      <c r="C29" s="34">
        <f>IF('Auswertung'!$A29="","",SUMIF('Buchungsjournal'!$F$2:$F$101,'Auswertung'!$A29,'Buchungsjournal'!$J$2:$J$101))</f>
        <v/>
      </c>
      <c r="D29" s="34">
        <f>IF('Auswertung'!$A29="","",SUMIF('Buchungsjournal'!$H$2:$H$101,'Auswertung'!$A29,'Buchungsjournal'!$J$2:$J$101))</f>
        <v/>
      </c>
      <c r="E29" s="34">
        <f>IF('Auswertung'!$A29="","",'Auswertung'!$C29-'Auswertung'!$D29)</f>
        <v/>
      </c>
      <c r="G29" s="37" t="n">
        <v>46054</v>
      </c>
      <c r="H29" s="34">
        <f>IFERROR(SUMIFS('Buchungsjournal'!$N$2:$N$101,'Buchungsjournal'!$B$2:$B$101,"&gt;="&amp;'Auswertung'!$G$29,'Buchungsjournal'!$B$2:$B$101,"&lt;"&amp;'Auswertung'!$G$30),0)</f>
        <v/>
      </c>
    </row>
    <row r="30">
      <c r="A30" s="22">
        <f>IF('Kontenplan'!$A18="","",'Kontenplan'!$A18)</f>
        <v/>
      </c>
      <c r="B30" s="15">
        <f>IF('Auswertung'!$A30="","",IFERROR(VLOOKUP('Auswertung'!$A30,'Kontenplan'!$A$2:$G$101,2,FALSE),""))</f>
        <v/>
      </c>
      <c r="C30" s="35">
        <f>IF('Auswertung'!$A30="","",SUMIF('Buchungsjournal'!$F$2:$F$101,'Auswertung'!$A30,'Buchungsjournal'!$J$2:$J$101))</f>
        <v/>
      </c>
      <c r="D30" s="35">
        <f>IF('Auswertung'!$A30="","",SUMIF('Buchungsjournal'!$H$2:$H$101,'Auswertung'!$A30,'Buchungsjournal'!$J$2:$J$101))</f>
        <v/>
      </c>
      <c r="E30" s="35">
        <f>IF('Auswertung'!$A30="","",'Auswertung'!$C30-'Auswertung'!$D30)</f>
        <v/>
      </c>
      <c r="G30" s="36" t="n">
        <v>46082</v>
      </c>
      <c r="H30" s="35">
        <f>IFERROR(SUMIFS('Buchungsjournal'!$N$2:$N$101,'Buchungsjournal'!$B$2:$B$101,"&gt;="&amp;'Auswertung'!$G$30,'Buchungsjournal'!$B$2:$B$101,"&lt;"&amp;'Auswertung'!$G$31),0)</f>
        <v/>
      </c>
    </row>
    <row r="31" hidden="1">
      <c r="A31" s="13">
        <f>IF('Kontenplan'!$A19="","",'Kontenplan'!$A19)</f>
        <v/>
      </c>
      <c r="B31" s="10">
        <f>IF('Auswertung'!$A31="","",IFERROR(VLOOKUP('Auswertung'!$A31,'Kontenplan'!$A$2:$G$101,2,FALSE),""))</f>
        <v/>
      </c>
      <c r="C31" s="34">
        <f>IF('Auswertung'!$A31="","",SUMIF('Buchungsjournal'!$F$2:$F$101,'Auswertung'!$A31,'Buchungsjournal'!$J$2:$J$101))</f>
        <v/>
      </c>
      <c r="D31" s="34">
        <f>IF('Auswertung'!$A31="","",SUMIF('Buchungsjournal'!$H$2:$H$101,'Auswertung'!$A31,'Buchungsjournal'!$J$2:$J$101))</f>
        <v/>
      </c>
      <c r="E31" s="34">
        <f>IF('Auswertung'!$A31="","",'Auswertung'!$C31-'Auswertung'!$D31)</f>
        <v/>
      </c>
      <c r="G31" s="38" t="n">
        <v>46113</v>
      </c>
    </row>
    <row r="32">
      <c r="A32" s="22">
        <f>IF('Kontenplan'!$A20="","",'Kontenplan'!$A20)</f>
        <v/>
      </c>
      <c r="B32" s="15">
        <f>IF('Auswertung'!$A32="","",IFERROR(VLOOKUP('Auswertung'!$A32,'Kontenplan'!$A$2:$G$101,2,FALSE),""))</f>
        <v/>
      </c>
      <c r="C32" s="35">
        <f>IF('Auswertung'!$A32="","",SUMIF('Buchungsjournal'!$F$2:$F$101,'Auswertung'!$A32,'Buchungsjournal'!$J$2:$J$101))</f>
        <v/>
      </c>
      <c r="D32" s="35">
        <f>IF('Auswertung'!$A32="","",SUMIF('Buchungsjournal'!$H$2:$H$101,'Auswertung'!$A32,'Buchungsjournal'!$J$2:$J$101))</f>
        <v/>
      </c>
      <c r="E32" s="35">
        <f>IF('Auswertung'!$A32="","",'Auswertung'!$C32-'Auswertung'!$D32)</f>
        <v/>
      </c>
    </row>
    <row r="33">
      <c r="A33" s="13">
        <f>IF('Kontenplan'!$A21="","",'Kontenplan'!$A21)</f>
        <v/>
      </c>
      <c r="B33" s="10">
        <f>IF('Auswertung'!$A33="","",IFERROR(VLOOKUP('Auswertung'!$A33,'Kontenplan'!$A$2:$G$101,2,FALSE),""))</f>
        <v/>
      </c>
      <c r="C33" s="34">
        <f>IF('Auswertung'!$A33="","",SUMIF('Buchungsjournal'!$F$2:$F$101,'Auswertung'!$A33,'Buchungsjournal'!$J$2:$J$101))</f>
        <v/>
      </c>
      <c r="D33" s="34">
        <f>IF('Auswertung'!$A33="","",SUMIF('Buchungsjournal'!$H$2:$H$101,'Auswertung'!$A33,'Buchungsjournal'!$J$2:$J$101))</f>
        <v/>
      </c>
      <c r="E33" s="34">
        <f>IF('Auswertung'!$A33="","",'Auswertung'!$C33-'Auswertung'!$D33)</f>
        <v/>
      </c>
    </row>
    <row r="34">
      <c r="A34" s="22">
        <f>IF('Kontenplan'!$A22="","",'Kontenplan'!$A22)</f>
        <v/>
      </c>
      <c r="B34" s="15">
        <f>IF('Auswertung'!$A34="","",IFERROR(VLOOKUP('Auswertung'!$A34,'Kontenplan'!$A$2:$G$101,2,FALSE),""))</f>
        <v/>
      </c>
      <c r="C34" s="35">
        <f>IF('Auswertung'!$A34="","",SUMIF('Buchungsjournal'!$F$2:$F$101,'Auswertung'!$A34,'Buchungsjournal'!$J$2:$J$101))</f>
        <v/>
      </c>
      <c r="D34" s="35">
        <f>IF('Auswertung'!$A34="","",SUMIF('Buchungsjournal'!$H$2:$H$101,'Auswertung'!$A34,'Buchungsjournal'!$J$2:$J$101))</f>
        <v/>
      </c>
      <c r="E34" s="35">
        <f>IF('Auswertung'!$A34="","",'Auswertung'!$C34-'Auswertung'!$D34)</f>
        <v/>
      </c>
    </row>
    <row r="35">
      <c r="A35" s="13">
        <f>IF('Kontenplan'!$A23="","",'Kontenplan'!$A23)</f>
        <v/>
      </c>
      <c r="B35" s="10">
        <f>IF('Auswertung'!$A35="","",IFERROR(VLOOKUP('Auswertung'!$A35,'Kontenplan'!$A$2:$G$101,2,FALSE),""))</f>
        <v/>
      </c>
      <c r="C35" s="34">
        <f>IF('Auswertung'!$A35="","",SUMIF('Buchungsjournal'!$F$2:$F$101,'Auswertung'!$A35,'Buchungsjournal'!$J$2:$J$101))</f>
        <v/>
      </c>
      <c r="D35" s="34">
        <f>IF('Auswertung'!$A35="","",SUMIF('Buchungsjournal'!$H$2:$H$101,'Auswertung'!$A35,'Buchungsjournal'!$J$2:$J$101))</f>
        <v/>
      </c>
      <c r="E35" s="34">
        <f>IF('Auswertung'!$A35="","",'Auswertung'!$C35-'Auswertung'!$D35)</f>
        <v/>
      </c>
    </row>
    <row r="36">
      <c r="A36" s="22">
        <f>IF('Kontenplan'!$A24="","",'Kontenplan'!$A24)</f>
        <v/>
      </c>
      <c r="B36" s="15">
        <f>IF('Auswertung'!$A36="","",IFERROR(VLOOKUP('Auswertung'!$A36,'Kontenplan'!$A$2:$G$101,2,FALSE),""))</f>
        <v/>
      </c>
      <c r="C36" s="35">
        <f>IF('Auswertung'!$A36="","",SUMIF('Buchungsjournal'!$F$2:$F$101,'Auswertung'!$A36,'Buchungsjournal'!$J$2:$J$101))</f>
        <v/>
      </c>
      <c r="D36" s="35">
        <f>IF('Auswertung'!$A36="","",SUMIF('Buchungsjournal'!$H$2:$H$101,'Auswertung'!$A36,'Buchungsjournal'!$J$2:$J$101))</f>
        <v/>
      </c>
      <c r="E36" s="35">
        <f>IF('Auswertung'!$A36="","",'Auswertung'!$C36-'Auswertung'!$D36)</f>
        <v/>
      </c>
    </row>
    <row r="37">
      <c r="A37" s="13">
        <f>IF('Kontenplan'!$A25="","",'Kontenplan'!$A25)</f>
        <v/>
      </c>
      <c r="B37" s="10">
        <f>IF('Auswertung'!$A37="","",IFERROR(VLOOKUP('Auswertung'!$A37,'Kontenplan'!$A$2:$G$101,2,FALSE),""))</f>
        <v/>
      </c>
      <c r="C37" s="34">
        <f>IF('Auswertung'!$A37="","",SUMIF('Buchungsjournal'!$F$2:$F$101,'Auswertung'!$A37,'Buchungsjournal'!$J$2:$J$101))</f>
        <v/>
      </c>
      <c r="D37" s="34">
        <f>IF('Auswertung'!$A37="","",SUMIF('Buchungsjournal'!$H$2:$H$101,'Auswertung'!$A37,'Buchungsjournal'!$J$2:$J$101))</f>
        <v/>
      </c>
      <c r="E37" s="34">
        <f>IF('Auswertung'!$A37="","",'Auswertung'!$C37-'Auswertung'!$D37)</f>
        <v/>
      </c>
    </row>
    <row r="38">
      <c r="A38" s="22">
        <f>IF('Kontenplan'!$A26="","",'Kontenplan'!$A26)</f>
        <v/>
      </c>
      <c r="B38" s="15">
        <f>IF('Auswertung'!$A38="","",IFERROR(VLOOKUP('Auswertung'!$A38,'Kontenplan'!$A$2:$G$101,2,FALSE),""))</f>
        <v/>
      </c>
      <c r="C38" s="35">
        <f>IF('Auswertung'!$A38="","",SUMIF('Buchungsjournal'!$F$2:$F$101,'Auswertung'!$A38,'Buchungsjournal'!$J$2:$J$101))</f>
        <v/>
      </c>
      <c r="D38" s="35">
        <f>IF('Auswertung'!$A38="","",SUMIF('Buchungsjournal'!$H$2:$H$101,'Auswertung'!$A38,'Buchungsjournal'!$J$2:$J$101))</f>
        <v/>
      </c>
      <c r="E38" s="35">
        <f>IF('Auswertung'!$A38="","",'Auswertung'!$C38-'Auswertung'!$D38)</f>
        <v/>
      </c>
    </row>
    <row r="39">
      <c r="A39" s="13">
        <f>IF('Kontenplan'!$A27="","",'Kontenplan'!$A27)</f>
        <v/>
      </c>
      <c r="B39" s="10">
        <f>IF('Auswertung'!$A39="","",IFERROR(VLOOKUP('Auswertung'!$A39,'Kontenplan'!$A$2:$G$101,2,FALSE),""))</f>
        <v/>
      </c>
      <c r="C39" s="34">
        <f>IF('Auswertung'!$A39="","",SUMIF('Buchungsjournal'!$F$2:$F$101,'Auswertung'!$A39,'Buchungsjournal'!$J$2:$J$101))</f>
        <v/>
      </c>
      <c r="D39" s="34">
        <f>IF('Auswertung'!$A39="","",SUMIF('Buchungsjournal'!$H$2:$H$101,'Auswertung'!$A39,'Buchungsjournal'!$J$2:$J$101))</f>
        <v/>
      </c>
      <c r="E39" s="34">
        <f>IF('Auswertung'!$A39="","",'Auswertung'!$C39-'Auswertung'!$D39)</f>
        <v/>
      </c>
    </row>
    <row r="40">
      <c r="A40" s="22">
        <f>IF('Kontenplan'!$A28="","",'Kontenplan'!$A28)</f>
        <v/>
      </c>
      <c r="B40" s="15">
        <f>IF('Auswertung'!$A40="","",IFERROR(VLOOKUP('Auswertung'!$A40,'Kontenplan'!$A$2:$G$101,2,FALSE),""))</f>
        <v/>
      </c>
      <c r="C40" s="35">
        <f>IF('Auswertung'!$A40="","",SUMIF('Buchungsjournal'!$F$2:$F$101,'Auswertung'!$A40,'Buchungsjournal'!$J$2:$J$101))</f>
        <v/>
      </c>
      <c r="D40" s="35">
        <f>IF('Auswertung'!$A40="","",SUMIF('Buchungsjournal'!$H$2:$H$101,'Auswertung'!$A40,'Buchungsjournal'!$J$2:$J$101))</f>
        <v/>
      </c>
      <c r="E40" s="35">
        <f>IF('Auswertung'!$A40="","",'Auswertung'!$C40-'Auswertung'!$D40)</f>
        <v/>
      </c>
    </row>
    <row r="41">
      <c r="A41" s="13">
        <f>IF('Kontenplan'!$A29="","",'Kontenplan'!$A29)</f>
        <v/>
      </c>
      <c r="B41" s="10">
        <f>IF('Auswertung'!$A41="","",IFERROR(VLOOKUP('Auswertung'!$A41,'Kontenplan'!$A$2:$G$101,2,FALSE),""))</f>
        <v/>
      </c>
      <c r="C41" s="34">
        <f>IF('Auswertung'!$A41="","",SUMIF('Buchungsjournal'!$F$2:$F$101,'Auswertung'!$A41,'Buchungsjournal'!$J$2:$J$101))</f>
        <v/>
      </c>
      <c r="D41" s="34">
        <f>IF('Auswertung'!$A41="","",SUMIF('Buchungsjournal'!$H$2:$H$101,'Auswertung'!$A41,'Buchungsjournal'!$J$2:$J$101))</f>
        <v/>
      </c>
      <c r="E41" s="34">
        <f>IF('Auswertung'!$A41="","",'Auswertung'!$C41-'Auswertung'!$D41)</f>
        <v/>
      </c>
    </row>
    <row r="42">
      <c r="A42" s="22">
        <f>IF('Kontenplan'!$A30="","",'Kontenplan'!$A30)</f>
        <v/>
      </c>
      <c r="B42" s="15">
        <f>IF('Auswertung'!$A42="","",IFERROR(VLOOKUP('Auswertung'!$A42,'Kontenplan'!$A$2:$G$101,2,FALSE),""))</f>
        <v/>
      </c>
      <c r="C42" s="35">
        <f>IF('Auswertung'!$A42="","",SUMIF('Buchungsjournal'!$F$2:$F$101,'Auswertung'!$A42,'Buchungsjournal'!$J$2:$J$101))</f>
        <v/>
      </c>
      <c r="D42" s="35">
        <f>IF('Auswertung'!$A42="","",SUMIF('Buchungsjournal'!$H$2:$H$101,'Auswertung'!$A42,'Buchungsjournal'!$J$2:$J$101))</f>
        <v/>
      </c>
      <c r="E42" s="35">
        <f>IF('Auswertung'!$A42="","",'Auswertung'!$C42-'Auswertung'!$D42)</f>
        <v/>
      </c>
    </row>
    <row r="43">
      <c r="A43" s="13">
        <f>IF('Kontenplan'!$A31="","",'Kontenplan'!$A31)</f>
        <v/>
      </c>
      <c r="B43" s="10">
        <f>IF('Auswertung'!$A43="","",IFERROR(VLOOKUP('Auswertung'!$A43,'Kontenplan'!$A$2:$G$101,2,FALSE),""))</f>
        <v/>
      </c>
      <c r="C43" s="34">
        <f>IF('Auswertung'!$A43="","",SUMIF('Buchungsjournal'!$F$2:$F$101,'Auswertung'!$A43,'Buchungsjournal'!$J$2:$J$101))</f>
        <v/>
      </c>
      <c r="D43" s="34">
        <f>IF('Auswertung'!$A43="","",SUMIF('Buchungsjournal'!$H$2:$H$101,'Auswertung'!$A43,'Buchungsjournal'!$J$2:$J$101))</f>
        <v/>
      </c>
      <c r="E43" s="34">
        <f>IF('Auswertung'!$A43="","",'Auswertung'!$C43-'Auswertung'!$D43)</f>
        <v/>
      </c>
    </row>
    <row r="44">
      <c r="A44" s="22">
        <f>IF('Kontenplan'!$A32="","",'Kontenplan'!$A32)</f>
        <v/>
      </c>
      <c r="B44" s="15">
        <f>IF('Auswertung'!$A44="","",IFERROR(VLOOKUP('Auswertung'!$A44,'Kontenplan'!$A$2:$G$101,2,FALSE),""))</f>
        <v/>
      </c>
      <c r="C44" s="35">
        <f>IF('Auswertung'!$A44="","",SUMIF('Buchungsjournal'!$F$2:$F$101,'Auswertung'!$A44,'Buchungsjournal'!$J$2:$J$101))</f>
        <v/>
      </c>
      <c r="D44" s="35">
        <f>IF('Auswertung'!$A44="","",SUMIF('Buchungsjournal'!$H$2:$H$101,'Auswertung'!$A44,'Buchungsjournal'!$J$2:$J$101))</f>
        <v/>
      </c>
      <c r="E44" s="35">
        <f>IF('Auswertung'!$A44="","",'Auswertung'!$C44-'Auswertung'!$D44)</f>
        <v/>
      </c>
    </row>
    <row r="45">
      <c r="A45" s="13">
        <f>IF('Kontenplan'!$A33="","",'Kontenplan'!$A33)</f>
        <v/>
      </c>
      <c r="B45" s="10">
        <f>IF('Auswertung'!$A45="","",IFERROR(VLOOKUP('Auswertung'!$A45,'Kontenplan'!$A$2:$G$101,2,FALSE),""))</f>
        <v/>
      </c>
      <c r="C45" s="34">
        <f>IF('Auswertung'!$A45="","",SUMIF('Buchungsjournal'!$F$2:$F$101,'Auswertung'!$A45,'Buchungsjournal'!$J$2:$J$101))</f>
        <v/>
      </c>
      <c r="D45" s="34">
        <f>IF('Auswertung'!$A45="","",SUMIF('Buchungsjournal'!$H$2:$H$101,'Auswertung'!$A45,'Buchungsjournal'!$J$2:$J$101))</f>
        <v/>
      </c>
      <c r="E45" s="34">
        <f>IF('Auswertung'!$A45="","",'Auswertung'!$C45-'Auswertung'!$D45)</f>
        <v/>
      </c>
    </row>
    <row r="46">
      <c r="A46" s="22">
        <f>IF('Kontenplan'!$A34="","",'Kontenplan'!$A34)</f>
        <v/>
      </c>
      <c r="B46" s="15">
        <f>IF('Auswertung'!$A46="","",IFERROR(VLOOKUP('Auswertung'!$A46,'Kontenplan'!$A$2:$G$101,2,FALSE),""))</f>
        <v/>
      </c>
      <c r="C46" s="35">
        <f>IF('Auswertung'!$A46="","",SUMIF('Buchungsjournal'!$F$2:$F$101,'Auswertung'!$A46,'Buchungsjournal'!$J$2:$J$101))</f>
        <v/>
      </c>
      <c r="D46" s="35">
        <f>IF('Auswertung'!$A46="","",SUMIF('Buchungsjournal'!$H$2:$H$101,'Auswertung'!$A46,'Buchungsjournal'!$J$2:$J$101))</f>
        <v/>
      </c>
      <c r="E46" s="35">
        <f>IF('Auswertung'!$A46="","",'Auswertung'!$C46-'Auswertung'!$D46)</f>
        <v/>
      </c>
    </row>
    <row r="47">
      <c r="A47" s="13">
        <f>IF('Kontenplan'!$A35="","",'Kontenplan'!$A35)</f>
        <v/>
      </c>
      <c r="B47" s="10">
        <f>IF('Auswertung'!$A47="","",IFERROR(VLOOKUP('Auswertung'!$A47,'Kontenplan'!$A$2:$G$101,2,FALSE),""))</f>
        <v/>
      </c>
      <c r="C47" s="34">
        <f>IF('Auswertung'!$A47="","",SUMIF('Buchungsjournal'!$F$2:$F$101,'Auswertung'!$A47,'Buchungsjournal'!$J$2:$J$101))</f>
        <v/>
      </c>
      <c r="D47" s="34">
        <f>IF('Auswertung'!$A47="","",SUMIF('Buchungsjournal'!$H$2:$H$101,'Auswertung'!$A47,'Buchungsjournal'!$J$2:$J$101))</f>
        <v/>
      </c>
      <c r="E47" s="34">
        <f>IF('Auswertung'!$A47="","",'Auswertung'!$C47-'Auswertung'!$D47)</f>
        <v/>
      </c>
    </row>
    <row r="48">
      <c r="A48" s="22">
        <f>IF('Kontenplan'!$A36="","",'Kontenplan'!$A36)</f>
        <v/>
      </c>
      <c r="B48" s="15">
        <f>IF('Auswertung'!$A48="","",IFERROR(VLOOKUP('Auswertung'!$A48,'Kontenplan'!$A$2:$G$101,2,FALSE),""))</f>
        <v/>
      </c>
      <c r="C48" s="35">
        <f>IF('Auswertung'!$A48="","",SUMIF('Buchungsjournal'!$F$2:$F$101,'Auswertung'!$A48,'Buchungsjournal'!$J$2:$J$101))</f>
        <v/>
      </c>
      <c r="D48" s="35">
        <f>IF('Auswertung'!$A48="","",SUMIF('Buchungsjournal'!$H$2:$H$101,'Auswertung'!$A48,'Buchungsjournal'!$J$2:$J$101))</f>
        <v/>
      </c>
      <c r="E48" s="35">
        <f>IF('Auswertung'!$A48="","",'Auswertung'!$C48-'Auswertung'!$D48)</f>
        <v/>
      </c>
    </row>
    <row r="49">
      <c r="A49" s="13">
        <f>IF('Kontenplan'!$A37="","",'Kontenplan'!$A37)</f>
        <v/>
      </c>
      <c r="B49" s="10">
        <f>IF('Auswertung'!$A49="","",IFERROR(VLOOKUP('Auswertung'!$A49,'Kontenplan'!$A$2:$G$101,2,FALSE),""))</f>
        <v/>
      </c>
      <c r="C49" s="34">
        <f>IF('Auswertung'!$A49="","",SUMIF('Buchungsjournal'!$F$2:$F$101,'Auswertung'!$A49,'Buchungsjournal'!$J$2:$J$101))</f>
        <v/>
      </c>
      <c r="D49" s="34">
        <f>IF('Auswertung'!$A49="","",SUMIF('Buchungsjournal'!$H$2:$H$101,'Auswertung'!$A49,'Buchungsjournal'!$J$2:$J$101))</f>
        <v/>
      </c>
      <c r="E49" s="34">
        <f>IF('Auswertung'!$A49="","",'Auswertung'!$C49-'Auswertung'!$D49)</f>
        <v/>
      </c>
    </row>
    <row r="50">
      <c r="A50" s="22">
        <f>IF('Kontenplan'!$A38="","",'Kontenplan'!$A38)</f>
        <v/>
      </c>
      <c r="B50" s="15">
        <f>IF('Auswertung'!$A50="","",IFERROR(VLOOKUP('Auswertung'!$A50,'Kontenplan'!$A$2:$G$101,2,FALSE),""))</f>
        <v/>
      </c>
      <c r="C50" s="35">
        <f>IF('Auswertung'!$A50="","",SUMIF('Buchungsjournal'!$F$2:$F$101,'Auswertung'!$A50,'Buchungsjournal'!$J$2:$J$101))</f>
        <v/>
      </c>
      <c r="D50" s="35">
        <f>IF('Auswertung'!$A50="","",SUMIF('Buchungsjournal'!$H$2:$H$101,'Auswertung'!$A50,'Buchungsjournal'!$J$2:$J$101))</f>
        <v/>
      </c>
      <c r="E50" s="35">
        <f>IF('Auswertung'!$A50="","",'Auswertung'!$C50-'Auswertung'!$D50)</f>
        <v/>
      </c>
    </row>
    <row r="51">
      <c r="A51" s="13">
        <f>IF('Kontenplan'!$A39="","",'Kontenplan'!$A39)</f>
        <v/>
      </c>
      <c r="B51" s="10">
        <f>IF('Auswertung'!$A51="","",IFERROR(VLOOKUP('Auswertung'!$A51,'Kontenplan'!$A$2:$G$101,2,FALSE),""))</f>
        <v/>
      </c>
      <c r="C51" s="34">
        <f>IF('Auswertung'!$A51="","",SUMIF('Buchungsjournal'!$F$2:$F$101,'Auswertung'!$A51,'Buchungsjournal'!$J$2:$J$101))</f>
        <v/>
      </c>
      <c r="D51" s="34">
        <f>IF('Auswertung'!$A51="","",SUMIF('Buchungsjournal'!$H$2:$H$101,'Auswertung'!$A51,'Buchungsjournal'!$J$2:$J$101))</f>
        <v/>
      </c>
      <c r="E51" s="34">
        <f>IF('Auswertung'!$A51="","",'Auswertung'!$C51-'Auswertung'!$D51)</f>
        <v/>
      </c>
    </row>
    <row r="52">
      <c r="A52" s="22">
        <f>IF('Kontenplan'!$A40="","",'Kontenplan'!$A40)</f>
        <v/>
      </c>
      <c r="B52" s="15">
        <f>IF('Auswertung'!$A52="","",IFERROR(VLOOKUP('Auswertung'!$A52,'Kontenplan'!$A$2:$G$101,2,FALSE),""))</f>
        <v/>
      </c>
      <c r="C52" s="35">
        <f>IF('Auswertung'!$A52="","",SUMIF('Buchungsjournal'!$F$2:$F$101,'Auswertung'!$A52,'Buchungsjournal'!$J$2:$J$101))</f>
        <v/>
      </c>
      <c r="D52" s="35">
        <f>IF('Auswertung'!$A52="","",SUMIF('Buchungsjournal'!$H$2:$H$101,'Auswertung'!$A52,'Buchungsjournal'!$J$2:$J$101))</f>
        <v/>
      </c>
      <c r="E52" s="35">
        <f>IF('Auswertung'!$A52="","",'Auswertung'!$C52-'Auswertung'!$D52)</f>
        <v/>
      </c>
    </row>
    <row r="53">
      <c r="A53" s="13">
        <f>IF('Kontenplan'!$A41="","",'Kontenplan'!$A41)</f>
        <v/>
      </c>
      <c r="B53" s="10">
        <f>IF('Auswertung'!$A53="","",IFERROR(VLOOKUP('Auswertung'!$A53,'Kontenplan'!$A$2:$G$101,2,FALSE),""))</f>
        <v/>
      </c>
      <c r="C53" s="34">
        <f>IF('Auswertung'!$A53="","",SUMIF('Buchungsjournal'!$F$2:$F$101,'Auswertung'!$A53,'Buchungsjournal'!$J$2:$J$101))</f>
        <v/>
      </c>
      <c r="D53" s="34">
        <f>IF('Auswertung'!$A53="","",SUMIF('Buchungsjournal'!$H$2:$H$101,'Auswertung'!$A53,'Buchungsjournal'!$J$2:$J$101))</f>
        <v/>
      </c>
      <c r="E53" s="34">
        <f>IF('Auswertung'!$A53="","",'Auswertung'!$C53-'Auswertung'!$D53)</f>
        <v/>
      </c>
    </row>
    <row r="54">
      <c r="A54" s="22">
        <f>IF('Kontenplan'!$A42="","",'Kontenplan'!$A42)</f>
        <v/>
      </c>
      <c r="B54" s="15">
        <f>IF('Auswertung'!$A54="","",IFERROR(VLOOKUP('Auswertung'!$A54,'Kontenplan'!$A$2:$G$101,2,FALSE),""))</f>
        <v/>
      </c>
      <c r="C54" s="35">
        <f>IF('Auswertung'!$A54="","",SUMIF('Buchungsjournal'!$F$2:$F$101,'Auswertung'!$A54,'Buchungsjournal'!$J$2:$J$101))</f>
        <v/>
      </c>
      <c r="D54" s="35">
        <f>IF('Auswertung'!$A54="","",SUMIF('Buchungsjournal'!$H$2:$H$101,'Auswertung'!$A54,'Buchungsjournal'!$J$2:$J$101))</f>
        <v/>
      </c>
      <c r="E54" s="35">
        <f>IF('Auswertung'!$A54="","",'Auswertung'!$C54-'Auswertung'!$D54)</f>
        <v/>
      </c>
    </row>
    <row r="55">
      <c r="A55" s="13">
        <f>IF('Kontenplan'!$A43="","",'Kontenplan'!$A43)</f>
        <v/>
      </c>
      <c r="B55" s="10">
        <f>IF('Auswertung'!$A55="","",IFERROR(VLOOKUP('Auswertung'!$A55,'Kontenplan'!$A$2:$G$101,2,FALSE),""))</f>
        <v/>
      </c>
      <c r="C55" s="34">
        <f>IF('Auswertung'!$A55="","",SUMIF('Buchungsjournal'!$F$2:$F$101,'Auswertung'!$A55,'Buchungsjournal'!$J$2:$J$101))</f>
        <v/>
      </c>
      <c r="D55" s="34">
        <f>IF('Auswertung'!$A55="","",SUMIF('Buchungsjournal'!$H$2:$H$101,'Auswertung'!$A55,'Buchungsjournal'!$J$2:$J$101))</f>
        <v/>
      </c>
      <c r="E55" s="34">
        <f>IF('Auswertung'!$A55="","",'Auswertung'!$C55-'Auswertung'!$D55)</f>
        <v/>
      </c>
    </row>
    <row r="56">
      <c r="A56" s="22">
        <f>IF('Kontenplan'!$A44="","",'Kontenplan'!$A44)</f>
        <v/>
      </c>
      <c r="B56" s="15">
        <f>IF('Auswertung'!$A56="","",IFERROR(VLOOKUP('Auswertung'!$A56,'Kontenplan'!$A$2:$G$101,2,FALSE),""))</f>
        <v/>
      </c>
      <c r="C56" s="35">
        <f>IF('Auswertung'!$A56="","",SUMIF('Buchungsjournal'!$F$2:$F$101,'Auswertung'!$A56,'Buchungsjournal'!$J$2:$J$101))</f>
        <v/>
      </c>
      <c r="D56" s="35">
        <f>IF('Auswertung'!$A56="","",SUMIF('Buchungsjournal'!$H$2:$H$101,'Auswertung'!$A56,'Buchungsjournal'!$J$2:$J$101))</f>
        <v/>
      </c>
      <c r="E56" s="35">
        <f>IF('Auswertung'!$A56="","",'Auswertung'!$C56-'Auswertung'!$D56)</f>
        <v/>
      </c>
    </row>
    <row r="57">
      <c r="A57" s="13">
        <f>IF('Kontenplan'!$A45="","",'Kontenplan'!$A45)</f>
        <v/>
      </c>
      <c r="B57" s="10">
        <f>IF('Auswertung'!$A57="","",IFERROR(VLOOKUP('Auswertung'!$A57,'Kontenplan'!$A$2:$G$101,2,FALSE),""))</f>
        <v/>
      </c>
      <c r="C57" s="34">
        <f>IF('Auswertung'!$A57="","",SUMIF('Buchungsjournal'!$F$2:$F$101,'Auswertung'!$A57,'Buchungsjournal'!$J$2:$J$101))</f>
        <v/>
      </c>
      <c r="D57" s="34">
        <f>IF('Auswertung'!$A57="","",SUMIF('Buchungsjournal'!$H$2:$H$101,'Auswertung'!$A57,'Buchungsjournal'!$J$2:$J$101))</f>
        <v/>
      </c>
      <c r="E57" s="34">
        <f>IF('Auswertung'!$A57="","",'Auswertung'!$C57-'Auswertung'!$D57)</f>
        <v/>
      </c>
    </row>
    <row r="58">
      <c r="A58" s="22">
        <f>IF('Kontenplan'!$A46="","",'Kontenplan'!$A46)</f>
        <v/>
      </c>
      <c r="B58" s="15">
        <f>IF('Auswertung'!$A58="","",IFERROR(VLOOKUP('Auswertung'!$A58,'Kontenplan'!$A$2:$G$101,2,FALSE),""))</f>
        <v/>
      </c>
      <c r="C58" s="35">
        <f>IF('Auswertung'!$A58="","",SUMIF('Buchungsjournal'!$F$2:$F$101,'Auswertung'!$A58,'Buchungsjournal'!$J$2:$J$101))</f>
        <v/>
      </c>
      <c r="D58" s="35">
        <f>IF('Auswertung'!$A58="","",SUMIF('Buchungsjournal'!$H$2:$H$101,'Auswertung'!$A58,'Buchungsjournal'!$J$2:$J$101))</f>
        <v/>
      </c>
      <c r="E58" s="35">
        <f>IF('Auswertung'!$A58="","",'Auswertung'!$C58-'Auswertung'!$D58)</f>
        <v/>
      </c>
    </row>
    <row r="59">
      <c r="A59" s="13">
        <f>IF('Kontenplan'!$A47="","",'Kontenplan'!$A47)</f>
        <v/>
      </c>
      <c r="B59" s="10">
        <f>IF('Auswertung'!$A59="","",IFERROR(VLOOKUP('Auswertung'!$A59,'Kontenplan'!$A$2:$G$101,2,FALSE),""))</f>
        <v/>
      </c>
      <c r="C59" s="34">
        <f>IF('Auswertung'!$A59="","",SUMIF('Buchungsjournal'!$F$2:$F$101,'Auswertung'!$A59,'Buchungsjournal'!$J$2:$J$101))</f>
        <v/>
      </c>
      <c r="D59" s="34">
        <f>IF('Auswertung'!$A59="","",SUMIF('Buchungsjournal'!$H$2:$H$101,'Auswertung'!$A59,'Buchungsjournal'!$J$2:$J$101))</f>
        <v/>
      </c>
      <c r="E59" s="34">
        <f>IF('Auswertung'!$A59="","",'Auswertung'!$C59-'Auswertung'!$D59)</f>
        <v/>
      </c>
    </row>
    <row r="60">
      <c r="A60" s="22">
        <f>IF('Kontenplan'!$A48="","",'Kontenplan'!$A48)</f>
        <v/>
      </c>
      <c r="B60" s="15">
        <f>IF('Auswertung'!$A60="","",IFERROR(VLOOKUP('Auswertung'!$A60,'Kontenplan'!$A$2:$G$101,2,FALSE),""))</f>
        <v/>
      </c>
      <c r="C60" s="35">
        <f>IF('Auswertung'!$A60="","",SUMIF('Buchungsjournal'!$F$2:$F$101,'Auswertung'!$A60,'Buchungsjournal'!$J$2:$J$101))</f>
        <v/>
      </c>
      <c r="D60" s="35">
        <f>IF('Auswertung'!$A60="","",SUMIF('Buchungsjournal'!$H$2:$H$101,'Auswertung'!$A60,'Buchungsjournal'!$J$2:$J$101))</f>
        <v/>
      </c>
      <c r="E60" s="35">
        <f>IF('Auswertung'!$A60="","",'Auswertung'!$C60-'Auswertung'!$D60)</f>
        <v/>
      </c>
    </row>
    <row r="61">
      <c r="A61" s="13">
        <f>IF('Kontenplan'!$A49="","",'Kontenplan'!$A49)</f>
        <v/>
      </c>
      <c r="B61" s="10">
        <f>IF('Auswertung'!$A61="","",IFERROR(VLOOKUP('Auswertung'!$A61,'Kontenplan'!$A$2:$G$101,2,FALSE),""))</f>
        <v/>
      </c>
      <c r="C61" s="34">
        <f>IF('Auswertung'!$A61="","",SUMIF('Buchungsjournal'!$F$2:$F$101,'Auswertung'!$A61,'Buchungsjournal'!$J$2:$J$101))</f>
        <v/>
      </c>
      <c r="D61" s="34">
        <f>IF('Auswertung'!$A61="","",SUMIF('Buchungsjournal'!$H$2:$H$101,'Auswertung'!$A61,'Buchungsjournal'!$J$2:$J$101))</f>
        <v/>
      </c>
      <c r="E61" s="34">
        <f>IF('Auswertung'!$A61="","",'Auswertung'!$C61-'Auswertung'!$D61)</f>
        <v/>
      </c>
    </row>
    <row r="62">
      <c r="A62" s="22">
        <f>IF('Kontenplan'!$A50="","",'Kontenplan'!$A50)</f>
        <v/>
      </c>
      <c r="B62" s="15">
        <f>IF('Auswertung'!$A62="","",IFERROR(VLOOKUP('Auswertung'!$A62,'Kontenplan'!$A$2:$G$101,2,FALSE),""))</f>
        <v/>
      </c>
      <c r="C62" s="35">
        <f>IF('Auswertung'!$A62="","",SUMIF('Buchungsjournal'!$F$2:$F$101,'Auswertung'!$A62,'Buchungsjournal'!$J$2:$J$101))</f>
        <v/>
      </c>
      <c r="D62" s="35">
        <f>IF('Auswertung'!$A62="","",SUMIF('Buchungsjournal'!$H$2:$H$101,'Auswertung'!$A62,'Buchungsjournal'!$J$2:$J$101))</f>
        <v/>
      </c>
      <c r="E62" s="35">
        <f>IF('Auswertung'!$A62="","",'Auswertung'!$C62-'Auswertung'!$D62)</f>
        <v/>
      </c>
    </row>
    <row r="63">
      <c r="A63" s="13">
        <f>IF('Kontenplan'!$A51="","",'Kontenplan'!$A51)</f>
        <v/>
      </c>
      <c r="B63" s="10">
        <f>IF('Auswertung'!$A63="","",IFERROR(VLOOKUP('Auswertung'!$A63,'Kontenplan'!$A$2:$G$101,2,FALSE),""))</f>
        <v/>
      </c>
      <c r="C63" s="34">
        <f>IF('Auswertung'!$A63="","",SUMIF('Buchungsjournal'!$F$2:$F$101,'Auswertung'!$A63,'Buchungsjournal'!$J$2:$J$101))</f>
        <v/>
      </c>
      <c r="D63" s="34">
        <f>IF('Auswertung'!$A63="","",SUMIF('Buchungsjournal'!$H$2:$H$101,'Auswertung'!$A63,'Buchungsjournal'!$J$2:$J$101))</f>
        <v/>
      </c>
      <c r="E63" s="34">
        <f>IF('Auswertung'!$A63="","",'Auswertung'!$C63-'Auswertung'!$D63)</f>
        <v/>
      </c>
    </row>
    <row r="64">
      <c r="A64" s="22">
        <f>IF('Kontenplan'!$A52="","",'Kontenplan'!$A52)</f>
        <v/>
      </c>
      <c r="B64" s="15">
        <f>IF('Auswertung'!$A64="","",IFERROR(VLOOKUP('Auswertung'!$A64,'Kontenplan'!$A$2:$G$101,2,FALSE),""))</f>
        <v/>
      </c>
      <c r="C64" s="35">
        <f>IF('Auswertung'!$A64="","",SUMIF('Buchungsjournal'!$F$2:$F$101,'Auswertung'!$A64,'Buchungsjournal'!$J$2:$J$101))</f>
        <v/>
      </c>
      <c r="D64" s="35">
        <f>IF('Auswertung'!$A64="","",SUMIF('Buchungsjournal'!$H$2:$H$101,'Auswertung'!$A64,'Buchungsjournal'!$J$2:$J$101))</f>
        <v/>
      </c>
      <c r="E64" s="35">
        <f>IF('Auswertung'!$A64="","",'Auswertung'!$C64-'Auswertung'!$D64)</f>
        <v/>
      </c>
    </row>
    <row r="65">
      <c r="A65" s="13">
        <f>IF('Kontenplan'!$A53="","",'Kontenplan'!$A53)</f>
        <v/>
      </c>
      <c r="B65" s="10">
        <f>IF('Auswertung'!$A65="","",IFERROR(VLOOKUP('Auswertung'!$A65,'Kontenplan'!$A$2:$G$101,2,FALSE),""))</f>
        <v/>
      </c>
      <c r="C65" s="34">
        <f>IF('Auswertung'!$A65="","",SUMIF('Buchungsjournal'!$F$2:$F$101,'Auswertung'!$A65,'Buchungsjournal'!$J$2:$J$101))</f>
        <v/>
      </c>
      <c r="D65" s="34">
        <f>IF('Auswertung'!$A65="","",SUMIF('Buchungsjournal'!$H$2:$H$101,'Auswertung'!$A65,'Buchungsjournal'!$J$2:$J$101))</f>
        <v/>
      </c>
      <c r="E65" s="34">
        <f>IF('Auswertung'!$A65="","",'Auswertung'!$C65-'Auswertung'!$D65)</f>
        <v/>
      </c>
    </row>
    <row r="66">
      <c r="A66" s="22">
        <f>IF('Kontenplan'!$A54="","",'Kontenplan'!$A54)</f>
        <v/>
      </c>
      <c r="B66" s="15">
        <f>IF('Auswertung'!$A66="","",IFERROR(VLOOKUP('Auswertung'!$A66,'Kontenplan'!$A$2:$G$101,2,FALSE),""))</f>
        <v/>
      </c>
      <c r="C66" s="35">
        <f>IF('Auswertung'!$A66="","",SUMIF('Buchungsjournal'!$F$2:$F$101,'Auswertung'!$A66,'Buchungsjournal'!$J$2:$J$101))</f>
        <v/>
      </c>
      <c r="D66" s="35">
        <f>IF('Auswertung'!$A66="","",SUMIF('Buchungsjournal'!$H$2:$H$101,'Auswertung'!$A66,'Buchungsjournal'!$J$2:$J$101))</f>
        <v/>
      </c>
      <c r="E66" s="35">
        <f>IF('Auswertung'!$A66="","",'Auswertung'!$C66-'Auswertung'!$D66)</f>
        <v/>
      </c>
    </row>
    <row r="67">
      <c r="A67" s="13">
        <f>IF('Kontenplan'!$A55="","",'Kontenplan'!$A55)</f>
        <v/>
      </c>
      <c r="B67" s="10">
        <f>IF('Auswertung'!$A67="","",IFERROR(VLOOKUP('Auswertung'!$A67,'Kontenplan'!$A$2:$G$101,2,FALSE),""))</f>
        <v/>
      </c>
      <c r="C67" s="34">
        <f>IF('Auswertung'!$A67="","",SUMIF('Buchungsjournal'!$F$2:$F$101,'Auswertung'!$A67,'Buchungsjournal'!$J$2:$J$101))</f>
        <v/>
      </c>
      <c r="D67" s="34">
        <f>IF('Auswertung'!$A67="","",SUMIF('Buchungsjournal'!$H$2:$H$101,'Auswertung'!$A67,'Buchungsjournal'!$J$2:$J$101))</f>
        <v/>
      </c>
      <c r="E67" s="34">
        <f>IF('Auswertung'!$A67="","",'Auswertung'!$C67-'Auswertung'!$D67)</f>
        <v/>
      </c>
    </row>
    <row r="68">
      <c r="A68" s="22">
        <f>IF('Kontenplan'!$A56="","",'Kontenplan'!$A56)</f>
        <v/>
      </c>
      <c r="B68" s="15">
        <f>IF('Auswertung'!$A68="","",IFERROR(VLOOKUP('Auswertung'!$A68,'Kontenplan'!$A$2:$G$101,2,FALSE),""))</f>
        <v/>
      </c>
      <c r="C68" s="35">
        <f>IF('Auswertung'!$A68="","",SUMIF('Buchungsjournal'!$F$2:$F$101,'Auswertung'!$A68,'Buchungsjournal'!$J$2:$J$101))</f>
        <v/>
      </c>
      <c r="D68" s="35">
        <f>IF('Auswertung'!$A68="","",SUMIF('Buchungsjournal'!$H$2:$H$101,'Auswertung'!$A68,'Buchungsjournal'!$J$2:$J$101))</f>
        <v/>
      </c>
      <c r="E68" s="35">
        <f>IF('Auswertung'!$A68="","",'Auswertung'!$C68-'Auswertung'!$D68)</f>
        <v/>
      </c>
    </row>
    <row r="69">
      <c r="A69" s="13">
        <f>IF('Kontenplan'!$A57="","",'Kontenplan'!$A57)</f>
        <v/>
      </c>
      <c r="B69" s="10">
        <f>IF('Auswertung'!$A69="","",IFERROR(VLOOKUP('Auswertung'!$A69,'Kontenplan'!$A$2:$G$101,2,FALSE),""))</f>
        <v/>
      </c>
      <c r="C69" s="34">
        <f>IF('Auswertung'!$A69="","",SUMIF('Buchungsjournal'!$F$2:$F$101,'Auswertung'!$A69,'Buchungsjournal'!$J$2:$J$101))</f>
        <v/>
      </c>
      <c r="D69" s="34">
        <f>IF('Auswertung'!$A69="","",SUMIF('Buchungsjournal'!$H$2:$H$101,'Auswertung'!$A69,'Buchungsjournal'!$J$2:$J$101))</f>
        <v/>
      </c>
      <c r="E69" s="34">
        <f>IF('Auswertung'!$A69="","",'Auswertung'!$C69-'Auswertung'!$D69)</f>
        <v/>
      </c>
    </row>
    <row r="70">
      <c r="A70" s="22">
        <f>IF('Kontenplan'!$A58="","",'Kontenplan'!$A58)</f>
        <v/>
      </c>
      <c r="B70" s="15">
        <f>IF('Auswertung'!$A70="","",IFERROR(VLOOKUP('Auswertung'!$A70,'Kontenplan'!$A$2:$G$101,2,FALSE),""))</f>
        <v/>
      </c>
      <c r="C70" s="35">
        <f>IF('Auswertung'!$A70="","",SUMIF('Buchungsjournal'!$F$2:$F$101,'Auswertung'!$A70,'Buchungsjournal'!$J$2:$J$101))</f>
        <v/>
      </c>
      <c r="D70" s="35">
        <f>IF('Auswertung'!$A70="","",SUMIF('Buchungsjournal'!$H$2:$H$101,'Auswertung'!$A70,'Buchungsjournal'!$J$2:$J$101))</f>
        <v/>
      </c>
      <c r="E70" s="35">
        <f>IF('Auswertung'!$A70="","",'Auswertung'!$C70-'Auswertung'!$D70)</f>
        <v/>
      </c>
    </row>
    <row r="71">
      <c r="A71" s="13">
        <f>IF('Kontenplan'!$A59="","",'Kontenplan'!$A59)</f>
        <v/>
      </c>
      <c r="B71" s="10">
        <f>IF('Auswertung'!$A71="","",IFERROR(VLOOKUP('Auswertung'!$A71,'Kontenplan'!$A$2:$G$101,2,FALSE),""))</f>
        <v/>
      </c>
      <c r="C71" s="34">
        <f>IF('Auswertung'!$A71="","",SUMIF('Buchungsjournal'!$F$2:$F$101,'Auswertung'!$A71,'Buchungsjournal'!$J$2:$J$101))</f>
        <v/>
      </c>
      <c r="D71" s="34">
        <f>IF('Auswertung'!$A71="","",SUMIF('Buchungsjournal'!$H$2:$H$101,'Auswertung'!$A71,'Buchungsjournal'!$J$2:$J$101))</f>
        <v/>
      </c>
      <c r="E71" s="34">
        <f>IF('Auswertung'!$A71="","",'Auswertung'!$C71-'Auswertung'!$D71)</f>
        <v/>
      </c>
    </row>
    <row r="72">
      <c r="A72" s="22">
        <f>IF('Kontenplan'!$A60="","",'Kontenplan'!$A60)</f>
        <v/>
      </c>
      <c r="B72" s="15">
        <f>IF('Auswertung'!$A72="","",IFERROR(VLOOKUP('Auswertung'!$A72,'Kontenplan'!$A$2:$G$101,2,FALSE),""))</f>
        <v/>
      </c>
      <c r="C72" s="35">
        <f>IF('Auswertung'!$A72="","",SUMIF('Buchungsjournal'!$F$2:$F$101,'Auswertung'!$A72,'Buchungsjournal'!$J$2:$J$101))</f>
        <v/>
      </c>
      <c r="D72" s="35">
        <f>IF('Auswertung'!$A72="","",SUMIF('Buchungsjournal'!$H$2:$H$101,'Auswertung'!$A72,'Buchungsjournal'!$J$2:$J$101))</f>
        <v/>
      </c>
      <c r="E72" s="35">
        <f>IF('Auswertung'!$A72="","",'Auswertung'!$C72-'Auswertung'!$D72)</f>
        <v/>
      </c>
    </row>
    <row r="73">
      <c r="A73" s="13">
        <f>IF('Kontenplan'!$A61="","",'Kontenplan'!$A61)</f>
        <v/>
      </c>
      <c r="B73" s="10">
        <f>IF('Auswertung'!$A73="","",IFERROR(VLOOKUP('Auswertung'!$A73,'Kontenplan'!$A$2:$G$101,2,FALSE),""))</f>
        <v/>
      </c>
      <c r="C73" s="34">
        <f>IF('Auswertung'!$A73="","",SUMIF('Buchungsjournal'!$F$2:$F$101,'Auswertung'!$A73,'Buchungsjournal'!$J$2:$J$101))</f>
        <v/>
      </c>
      <c r="D73" s="34">
        <f>IF('Auswertung'!$A73="","",SUMIF('Buchungsjournal'!$H$2:$H$101,'Auswertung'!$A73,'Buchungsjournal'!$J$2:$J$101))</f>
        <v/>
      </c>
      <c r="E73" s="34">
        <f>IF('Auswertung'!$A73="","",'Auswertung'!$C73-'Auswertung'!$D73)</f>
        <v/>
      </c>
    </row>
    <row r="74">
      <c r="A74" s="22">
        <f>IF('Kontenplan'!$A62="","",'Kontenplan'!$A62)</f>
        <v/>
      </c>
      <c r="B74" s="15">
        <f>IF('Auswertung'!$A74="","",IFERROR(VLOOKUP('Auswertung'!$A74,'Kontenplan'!$A$2:$G$101,2,FALSE),""))</f>
        <v/>
      </c>
      <c r="C74" s="35">
        <f>IF('Auswertung'!$A74="","",SUMIF('Buchungsjournal'!$F$2:$F$101,'Auswertung'!$A74,'Buchungsjournal'!$J$2:$J$101))</f>
        <v/>
      </c>
      <c r="D74" s="35">
        <f>IF('Auswertung'!$A74="","",SUMIF('Buchungsjournal'!$H$2:$H$101,'Auswertung'!$A74,'Buchungsjournal'!$J$2:$J$101))</f>
        <v/>
      </c>
      <c r="E74" s="35">
        <f>IF('Auswertung'!$A74="","",'Auswertung'!$C74-'Auswertung'!$D74)</f>
        <v/>
      </c>
    </row>
    <row r="75">
      <c r="A75" s="13">
        <f>IF('Kontenplan'!$A63="","",'Kontenplan'!$A63)</f>
        <v/>
      </c>
      <c r="B75" s="10">
        <f>IF('Auswertung'!$A75="","",IFERROR(VLOOKUP('Auswertung'!$A75,'Kontenplan'!$A$2:$G$101,2,FALSE),""))</f>
        <v/>
      </c>
      <c r="C75" s="34">
        <f>IF('Auswertung'!$A75="","",SUMIF('Buchungsjournal'!$F$2:$F$101,'Auswertung'!$A75,'Buchungsjournal'!$J$2:$J$101))</f>
        <v/>
      </c>
      <c r="D75" s="34">
        <f>IF('Auswertung'!$A75="","",SUMIF('Buchungsjournal'!$H$2:$H$101,'Auswertung'!$A75,'Buchungsjournal'!$J$2:$J$101))</f>
        <v/>
      </c>
      <c r="E75" s="34">
        <f>IF('Auswertung'!$A75="","",'Auswertung'!$C75-'Auswertung'!$D75)</f>
        <v/>
      </c>
    </row>
    <row r="76">
      <c r="A76" s="22">
        <f>IF('Kontenplan'!$A64="","",'Kontenplan'!$A64)</f>
        <v/>
      </c>
      <c r="B76" s="15">
        <f>IF('Auswertung'!$A76="","",IFERROR(VLOOKUP('Auswertung'!$A76,'Kontenplan'!$A$2:$G$101,2,FALSE),""))</f>
        <v/>
      </c>
      <c r="C76" s="35">
        <f>IF('Auswertung'!$A76="","",SUMIF('Buchungsjournal'!$F$2:$F$101,'Auswertung'!$A76,'Buchungsjournal'!$J$2:$J$101))</f>
        <v/>
      </c>
      <c r="D76" s="35">
        <f>IF('Auswertung'!$A76="","",SUMIF('Buchungsjournal'!$H$2:$H$101,'Auswertung'!$A76,'Buchungsjournal'!$J$2:$J$101))</f>
        <v/>
      </c>
      <c r="E76" s="35">
        <f>IF('Auswertung'!$A76="","",'Auswertung'!$C76-'Auswertung'!$D76)</f>
        <v/>
      </c>
    </row>
    <row r="77">
      <c r="A77" s="13">
        <f>IF('Kontenplan'!$A65="","",'Kontenplan'!$A65)</f>
        <v/>
      </c>
      <c r="B77" s="10">
        <f>IF('Auswertung'!$A77="","",IFERROR(VLOOKUP('Auswertung'!$A77,'Kontenplan'!$A$2:$G$101,2,FALSE),""))</f>
        <v/>
      </c>
      <c r="C77" s="34">
        <f>IF('Auswertung'!$A77="","",SUMIF('Buchungsjournal'!$F$2:$F$101,'Auswertung'!$A77,'Buchungsjournal'!$J$2:$J$101))</f>
        <v/>
      </c>
      <c r="D77" s="34">
        <f>IF('Auswertung'!$A77="","",SUMIF('Buchungsjournal'!$H$2:$H$101,'Auswertung'!$A77,'Buchungsjournal'!$J$2:$J$101))</f>
        <v/>
      </c>
      <c r="E77" s="34">
        <f>IF('Auswertung'!$A77="","",'Auswertung'!$C77-'Auswertung'!$D77)</f>
        <v/>
      </c>
    </row>
    <row r="78">
      <c r="A78" s="22">
        <f>IF('Kontenplan'!$A66="","",'Kontenplan'!$A66)</f>
        <v/>
      </c>
      <c r="B78" s="15">
        <f>IF('Auswertung'!$A78="","",IFERROR(VLOOKUP('Auswertung'!$A78,'Kontenplan'!$A$2:$G$101,2,FALSE),""))</f>
        <v/>
      </c>
      <c r="C78" s="35">
        <f>IF('Auswertung'!$A78="","",SUMIF('Buchungsjournal'!$F$2:$F$101,'Auswertung'!$A78,'Buchungsjournal'!$J$2:$J$101))</f>
        <v/>
      </c>
      <c r="D78" s="35">
        <f>IF('Auswertung'!$A78="","",SUMIF('Buchungsjournal'!$H$2:$H$101,'Auswertung'!$A78,'Buchungsjournal'!$J$2:$J$101))</f>
        <v/>
      </c>
      <c r="E78" s="35">
        <f>IF('Auswertung'!$A78="","",'Auswertung'!$C78-'Auswertung'!$D78)</f>
        <v/>
      </c>
    </row>
    <row r="79">
      <c r="A79" s="13">
        <f>IF('Kontenplan'!$A67="","",'Kontenplan'!$A67)</f>
        <v/>
      </c>
      <c r="B79" s="10">
        <f>IF('Auswertung'!$A79="","",IFERROR(VLOOKUP('Auswertung'!$A79,'Kontenplan'!$A$2:$G$101,2,FALSE),""))</f>
        <v/>
      </c>
      <c r="C79" s="34">
        <f>IF('Auswertung'!$A79="","",SUMIF('Buchungsjournal'!$F$2:$F$101,'Auswertung'!$A79,'Buchungsjournal'!$J$2:$J$101))</f>
        <v/>
      </c>
      <c r="D79" s="34">
        <f>IF('Auswertung'!$A79="","",SUMIF('Buchungsjournal'!$H$2:$H$101,'Auswertung'!$A79,'Buchungsjournal'!$J$2:$J$101))</f>
        <v/>
      </c>
      <c r="E79" s="34">
        <f>IF('Auswertung'!$A79="","",'Auswertung'!$C79-'Auswertung'!$D79)</f>
        <v/>
      </c>
    </row>
    <row r="80">
      <c r="A80" s="22">
        <f>IF('Kontenplan'!$A68="","",'Kontenplan'!$A68)</f>
        <v/>
      </c>
      <c r="B80" s="15">
        <f>IF('Auswertung'!$A80="","",IFERROR(VLOOKUP('Auswertung'!$A80,'Kontenplan'!$A$2:$G$101,2,FALSE),""))</f>
        <v/>
      </c>
      <c r="C80" s="35">
        <f>IF('Auswertung'!$A80="","",SUMIF('Buchungsjournal'!$F$2:$F$101,'Auswertung'!$A80,'Buchungsjournal'!$J$2:$J$101))</f>
        <v/>
      </c>
      <c r="D80" s="35">
        <f>IF('Auswertung'!$A80="","",SUMIF('Buchungsjournal'!$H$2:$H$101,'Auswertung'!$A80,'Buchungsjournal'!$J$2:$J$101))</f>
        <v/>
      </c>
      <c r="E80" s="35">
        <f>IF('Auswertung'!$A80="","",'Auswertung'!$C80-'Auswertung'!$D80)</f>
        <v/>
      </c>
    </row>
    <row r="81">
      <c r="A81" s="13">
        <f>IF('Kontenplan'!$A69="","",'Kontenplan'!$A69)</f>
        <v/>
      </c>
      <c r="B81" s="10">
        <f>IF('Auswertung'!$A81="","",IFERROR(VLOOKUP('Auswertung'!$A81,'Kontenplan'!$A$2:$G$101,2,FALSE),""))</f>
        <v/>
      </c>
      <c r="C81" s="34">
        <f>IF('Auswertung'!$A81="","",SUMIF('Buchungsjournal'!$F$2:$F$101,'Auswertung'!$A81,'Buchungsjournal'!$J$2:$J$101))</f>
        <v/>
      </c>
      <c r="D81" s="34">
        <f>IF('Auswertung'!$A81="","",SUMIF('Buchungsjournal'!$H$2:$H$101,'Auswertung'!$A81,'Buchungsjournal'!$J$2:$J$101))</f>
        <v/>
      </c>
      <c r="E81" s="34">
        <f>IF('Auswertung'!$A81="","",'Auswertung'!$C81-'Auswertung'!$D81)</f>
        <v/>
      </c>
    </row>
    <row r="82">
      <c r="A82" s="22">
        <f>IF('Kontenplan'!$A70="","",'Kontenplan'!$A70)</f>
        <v/>
      </c>
      <c r="B82" s="15">
        <f>IF('Auswertung'!$A82="","",IFERROR(VLOOKUP('Auswertung'!$A82,'Kontenplan'!$A$2:$G$101,2,FALSE),""))</f>
        <v/>
      </c>
      <c r="C82" s="35">
        <f>IF('Auswertung'!$A82="","",SUMIF('Buchungsjournal'!$F$2:$F$101,'Auswertung'!$A82,'Buchungsjournal'!$J$2:$J$101))</f>
        <v/>
      </c>
      <c r="D82" s="35">
        <f>IF('Auswertung'!$A82="","",SUMIF('Buchungsjournal'!$H$2:$H$101,'Auswertung'!$A82,'Buchungsjournal'!$J$2:$J$101))</f>
        <v/>
      </c>
      <c r="E82" s="35">
        <f>IF('Auswertung'!$A82="","",'Auswertung'!$C82-'Auswertung'!$D82)</f>
        <v/>
      </c>
    </row>
    <row r="83">
      <c r="A83" s="13">
        <f>IF('Kontenplan'!$A71="","",'Kontenplan'!$A71)</f>
        <v/>
      </c>
      <c r="B83" s="10">
        <f>IF('Auswertung'!$A83="","",IFERROR(VLOOKUP('Auswertung'!$A83,'Kontenplan'!$A$2:$G$101,2,FALSE),""))</f>
        <v/>
      </c>
      <c r="C83" s="34">
        <f>IF('Auswertung'!$A83="","",SUMIF('Buchungsjournal'!$F$2:$F$101,'Auswertung'!$A83,'Buchungsjournal'!$J$2:$J$101))</f>
        <v/>
      </c>
      <c r="D83" s="34">
        <f>IF('Auswertung'!$A83="","",SUMIF('Buchungsjournal'!$H$2:$H$101,'Auswertung'!$A83,'Buchungsjournal'!$J$2:$J$101))</f>
        <v/>
      </c>
      <c r="E83" s="34">
        <f>IF('Auswertung'!$A83="","",'Auswertung'!$C83-'Auswertung'!$D83)</f>
        <v/>
      </c>
    </row>
    <row r="84">
      <c r="A84" s="22">
        <f>IF('Kontenplan'!$A72="","",'Kontenplan'!$A72)</f>
        <v/>
      </c>
      <c r="B84" s="15">
        <f>IF('Auswertung'!$A84="","",IFERROR(VLOOKUP('Auswertung'!$A84,'Kontenplan'!$A$2:$G$101,2,FALSE),""))</f>
        <v/>
      </c>
      <c r="C84" s="35">
        <f>IF('Auswertung'!$A84="","",SUMIF('Buchungsjournal'!$F$2:$F$101,'Auswertung'!$A84,'Buchungsjournal'!$J$2:$J$101))</f>
        <v/>
      </c>
      <c r="D84" s="35">
        <f>IF('Auswertung'!$A84="","",SUMIF('Buchungsjournal'!$H$2:$H$101,'Auswertung'!$A84,'Buchungsjournal'!$J$2:$J$101))</f>
        <v/>
      </c>
      <c r="E84" s="35">
        <f>IF('Auswertung'!$A84="","",'Auswertung'!$C84-'Auswertung'!$D84)</f>
        <v/>
      </c>
    </row>
    <row r="85">
      <c r="A85" s="13">
        <f>IF('Kontenplan'!$A73="","",'Kontenplan'!$A73)</f>
        <v/>
      </c>
      <c r="B85" s="10">
        <f>IF('Auswertung'!$A85="","",IFERROR(VLOOKUP('Auswertung'!$A85,'Kontenplan'!$A$2:$G$101,2,FALSE),""))</f>
        <v/>
      </c>
      <c r="C85" s="34">
        <f>IF('Auswertung'!$A85="","",SUMIF('Buchungsjournal'!$F$2:$F$101,'Auswertung'!$A85,'Buchungsjournal'!$J$2:$J$101))</f>
        <v/>
      </c>
      <c r="D85" s="34">
        <f>IF('Auswertung'!$A85="","",SUMIF('Buchungsjournal'!$H$2:$H$101,'Auswertung'!$A85,'Buchungsjournal'!$J$2:$J$101))</f>
        <v/>
      </c>
      <c r="E85" s="34">
        <f>IF('Auswertung'!$A85="","",'Auswertung'!$C85-'Auswertung'!$D85)</f>
        <v/>
      </c>
    </row>
    <row r="86">
      <c r="A86" s="22">
        <f>IF('Kontenplan'!$A74="","",'Kontenplan'!$A74)</f>
        <v/>
      </c>
      <c r="B86" s="15">
        <f>IF('Auswertung'!$A86="","",IFERROR(VLOOKUP('Auswertung'!$A86,'Kontenplan'!$A$2:$G$101,2,FALSE),""))</f>
        <v/>
      </c>
      <c r="C86" s="35">
        <f>IF('Auswertung'!$A86="","",SUMIF('Buchungsjournal'!$F$2:$F$101,'Auswertung'!$A86,'Buchungsjournal'!$J$2:$J$101))</f>
        <v/>
      </c>
      <c r="D86" s="35">
        <f>IF('Auswertung'!$A86="","",SUMIF('Buchungsjournal'!$H$2:$H$101,'Auswertung'!$A86,'Buchungsjournal'!$J$2:$J$101))</f>
        <v/>
      </c>
      <c r="E86" s="35">
        <f>IF('Auswertung'!$A86="","",'Auswertung'!$C86-'Auswertung'!$D86)</f>
        <v/>
      </c>
    </row>
    <row r="87">
      <c r="A87" s="13">
        <f>IF('Kontenplan'!$A75="","",'Kontenplan'!$A75)</f>
        <v/>
      </c>
      <c r="B87" s="10">
        <f>IF('Auswertung'!$A87="","",IFERROR(VLOOKUP('Auswertung'!$A87,'Kontenplan'!$A$2:$G$101,2,FALSE),""))</f>
        <v/>
      </c>
      <c r="C87" s="34">
        <f>IF('Auswertung'!$A87="","",SUMIF('Buchungsjournal'!$F$2:$F$101,'Auswertung'!$A87,'Buchungsjournal'!$J$2:$J$101))</f>
        <v/>
      </c>
      <c r="D87" s="34">
        <f>IF('Auswertung'!$A87="","",SUMIF('Buchungsjournal'!$H$2:$H$101,'Auswertung'!$A87,'Buchungsjournal'!$J$2:$J$101))</f>
        <v/>
      </c>
      <c r="E87" s="34">
        <f>IF('Auswertung'!$A87="","",'Auswertung'!$C87-'Auswertung'!$D87)</f>
        <v/>
      </c>
    </row>
    <row r="88">
      <c r="A88" s="22">
        <f>IF('Kontenplan'!$A76="","",'Kontenplan'!$A76)</f>
        <v/>
      </c>
      <c r="B88" s="15">
        <f>IF('Auswertung'!$A88="","",IFERROR(VLOOKUP('Auswertung'!$A88,'Kontenplan'!$A$2:$G$101,2,FALSE),""))</f>
        <v/>
      </c>
      <c r="C88" s="35">
        <f>IF('Auswertung'!$A88="","",SUMIF('Buchungsjournal'!$F$2:$F$101,'Auswertung'!$A88,'Buchungsjournal'!$J$2:$J$101))</f>
        <v/>
      </c>
      <c r="D88" s="35">
        <f>IF('Auswertung'!$A88="","",SUMIF('Buchungsjournal'!$H$2:$H$101,'Auswertung'!$A88,'Buchungsjournal'!$J$2:$J$101))</f>
        <v/>
      </c>
      <c r="E88" s="35">
        <f>IF('Auswertung'!$A88="","",'Auswertung'!$C88-'Auswertung'!$D88)</f>
        <v/>
      </c>
    </row>
    <row r="89">
      <c r="A89" s="13">
        <f>IF('Kontenplan'!$A77="","",'Kontenplan'!$A77)</f>
        <v/>
      </c>
      <c r="B89" s="10">
        <f>IF('Auswertung'!$A89="","",IFERROR(VLOOKUP('Auswertung'!$A89,'Kontenplan'!$A$2:$G$101,2,FALSE),""))</f>
        <v/>
      </c>
      <c r="C89" s="34">
        <f>IF('Auswertung'!$A89="","",SUMIF('Buchungsjournal'!$F$2:$F$101,'Auswertung'!$A89,'Buchungsjournal'!$J$2:$J$101))</f>
        <v/>
      </c>
      <c r="D89" s="34">
        <f>IF('Auswertung'!$A89="","",SUMIF('Buchungsjournal'!$H$2:$H$101,'Auswertung'!$A89,'Buchungsjournal'!$J$2:$J$101))</f>
        <v/>
      </c>
      <c r="E89" s="34">
        <f>IF('Auswertung'!$A89="","",'Auswertung'!$C89-'Auswertung'!$D89)</f>
        <v/>
      </c>
    </row>
    <row r="90">
      <c r="A90" s="22">
        <f>IF('Kontenplan'!$A78="","",'Kontenplan'!$A78)</f>
        <v/>
      </c>
      <c r="B90" s="15">
        <f>IF('Auswertung'!$A90="","",IFERROR(VLOOKUP('Auswertung'!$A90,'Kontenplan'!$A$2:$G$101,2,FALSE),""))</f>
        <v/>
      </c>
      <c r="C90" s="35">
        <f>IF('Auswertung'!$A90="","",SUMIF('Buchungsjournal'!$F$2:$F$101,'Auswertung'!$A90,'Buchungsjournal'!$J$2:$J$101))</f>
        <v/>
      </c>
      <c r="D90" s="35">
        <f>IF('Auswertung'!$A90="","",SUMIF('Buchungsjournal'!$H$2:$H$101,'Auswertung'!$A90,'Buchungsjournal'!$J$2:$J$101))</f>
        <v/>
      </c>
      <c r="E90" s="35">
        <f>IF('Auswertung'!$A90="","",'Auswertung'!$C90-'Auswertung'!$D90)</f>
        <v/>
      </c>
    </row>
    <row r="91">
      <c r="A91" s="13">
        <f>IF('Kontenplan'!$A79="","",'Kontenplan'!$A79)</f>
        <v/>
      </c>
      <c r="B91" s="10">
        <f>IF('Auswertung'!$A91="","",IFERROR(VLOOKUP('Auswertung'!$A91,'Kontenplan'!$A$2:$G$101,2,FALSE),""))</f>
        <v/>
      </c>
      <c r="C91" s="34">
        <f>IF('Auswertung'!$A91="","",SUMIF('Buchungsjournal'!$F$2:$F$101,'Auswertung'!$A91,'Buchungsjournal'!$J$2:$J$101))</f>
        <v/>
      </c>
      <c r="D91" s="34">
        <f>IF('Auswertung'!$A91="","",SUMIF('Buchungsjournal'!$H$2:$H$101,'Auswertung'!$A91,'Buchungsjournal'!$J$2:$J$101))</f>
        <v/>
      </c>
      <c r="E91" s="34">
        <f>IF('Auswertung'!$A91="","",'Auswertung'!$C91-'Auswertung'!$D91)</f>
        <v/>
      </c>
    </row>
    <row r="92">
      <c r="A92" s="22">
        <f>IF('Kontenplan'!$A80="","",'Kontenplan'!$A80)</f>
        <v/>
      </c>
      <c r="B92" s="15">
        <f>IF('Auswertung'!$A92="","",IFERROR(VLOOKUP('Auswertung'!$A92,'Kontenplan'!$A$2:$G$101,2,FALSE),""))</f>
        <v/>
      </c>
      <c r="C92" s="35">
        <f>IF('Auswertung'!$A92="","",SUMIF('Buchungsjournal'!$F$2:$F$101,'Auswertung'!$A92,'Buchungsjournal'!$J$2:$J$101))</f>
        <v/>
      </c>
      <c r="D92" s="35">
        <f>IF('Auswertung'!$A92="","",SUMIF('Buchungsjournal'!$H$2:$H$101,'Auswertung'!$A92,'Buchungsjournal'!$J$2:$J$101))</f>
        <v/>
      </c>
      <c r="E92" s="35">
        <f>IF('Auswertung'!$A92="","",'Auswertung'!$C92-'Auswertung'!$D92)</f>
        <v/>
      </c>
    </row>
    <row r="93">
      <c r="A93" s="13">
        <f>IF('Kontenplan'!$A81="","",'Kontenplan'!$A81)</f>
        <v/>
      </c>
      <c r="B93" s="10">
        <f>IF('Auswertung'!$A93="","",IFERROR(VLOOKUP('Auswertung'!$A93,'Kontenplan'!$A$2:$G$101,2,FALSE),""))</f>
        <v/>
      </c>
      <c r="C93" s="34">
        <f>IF('Auswertung'!$A93="","",SUMIF('Buchungsjournal'!$F$2:$F$101,'Auswertung'!$A93,'Buchungsjournal'!$J$2:$J$101))</f>
        <v/>
      </c>
      <c r="D93" s="34">
        <f>IF('Auswertung'!$A93="","",SUMIF('Buchungsjournal'!$H$2:$H$101,'Auswertung'!$A93,'Buchungsjournal'!$J$2:$J$101))</f>
        <v/>
      </c>
      <c r="E93" s="34">
        <f>IF('Auswertung'!$A93="","",'Auswertung'!$C93-'Auswertung'!$D93)</f>
        <v/>
      </c>
    </row>
    <row r="94">
      <c r="A94" s="22">
        <f>IF('Kontenplan'!$A82="","",'Kontenplan'!$A82)</f>
        <v/>
      </c>
      <c r="B94" s="15">
        <f>IF('Auswertung'!$A94="","",IFERROR(VLOOKUP('Auswertung'!$A94,'Kontenplan'!$A$2:$G$101,2,FALSE),""))</f>
        <v/>
      </c>
      <c r="C94" s="35">
        <f>IF('Auswertung'!$A94="","",SUMIF('Buchungsjournal'!$F$2:$F$101,'Auswertung'!$A94,'Buchungsjournal'!$J$2:$J$101))</f>
        <v/>
      </c>
      <c r="D94" s="35">
        <f>IF('Auswertung'!$A94="","",SUMIF('Buchungsjournal'!$H$2:$H$101,'Auswertung'!$A94,'Buchungsjournal'!$J$2:$J$101))</f>
        <v/>
      </c>
      <c r="E94" s="35">
        <f>IF('Auswertung'!$A94="","",'Auswertung'!$C94-'Auswertung'!$D94)</f>
        <v/>
      </c>
    </row>
    <row r="95">
      <c r="A95" s="13">
        <f>IF('Kontenplan'!$A83="","",'Kontenplan'!$A83)</f>
        <v/>
      </c>
      <c r="B95" s="10">
        <f>IF('Auswertung'!$A95="","",IFERROR(VLOOKUP('Auswertung'!$A95,'Kontenplan'!$A$2:$G$101,2,FALSE),""))</f>
        <v/>
      </c>
      <c r="C95" s="34">
        <f>IF('Auswertung'!$A95="","",SUMIF('Buchungsjournal'!$F$2:$F$101,'Auswertung'!$A95,'Buchungsjournal'!$J$2:$J$101))</f>
        <v/>
      </c>
      <c r="D95" s="34">
        <f>IF('Auswertung'!$A95="","",SUMIF('Buchungsjournal'!$H$2:$H$101,'Auswertung'!$A95,'Buchungsjournal'!$J$2:$J$101))</f>
        <v/>
      </c>
      <c r="E95" s="34">
        <f>IF('Auswertung'!$A95="","",'Auswertung'!$C95-'Auswertung'!$D95)</f>
        <v/>
      </c>
    </row>
    <row r="96">
      <c r="A96" s="22">
        <f>IF('Kontenplan'!$A84="","",'Kontenplan'!$A84)</f>
        <v/>
      </c>
      <c r="B96" s="15">
        <f>IF('Auswertung'!$A96="","",IFERROR(VLOOKUP('Auswertung'!$A96,'Kontenplan'!$A$2:$G$101,2,FALSE),""))</f>
        <v/>
      </c>
      <c r="C96" s="35">
        <f>IF('Auswertung'!$A96="","",SUMIF('Buchungsjournal'!$F$2:$F$101,'Auswertung'!$A96,'Buchungsjournal'!$J$2:$J$101))</f>
        <v/>
      </c>
      <c r="D96" s="35">
        <f>IF('Auswertung'!$A96="","",SUMIF('Buchungsjournal'!$H$2:$H$101,'Auswertung'!$A96,'Buchungsjournal'!$J$2:$J$101))</f>
        <v/>
      </c>
      <c r="E96" s="35">
        <f>IF('Auswertung'!$A96="","",'Auswertung'!$C96-'Auswertung'!$D96)</f>
        <v/>
      </c>
    </row>
    <row r="97">
      <c r="A97" s="13">
        <f>IF('Kontenplan'!$A85="","",'Kontenplan'!$A85)</f>
        <v/>
      </c>
      <c r="B97" s="10">
        <f>IF('Auswertung'!$A97="","",IFERROR(VLOOKUP('Auswertung'!$A97,'Kontenplan'!$A$2:$G$101,2,FALSE),""))</f>
        <v/>
      </c>
      <c r="C97" s="34">
        <f>IF('Auswertung'!$A97="","",SUMIF('Buchungsjournal'!$F$2:$F$101,'Auswertung'!$A97,'Buchungsjournal'!$J$2:$J$101))</f>
        <v/>
      </c>
      <c r="D97" s="34">
        <f>IF('Auswertung'!$A97="","",SUMIF('Buchungsjournal'!$H$2:$H$101,'Auswertung'!$A97,'Buchungsjournal'!$J$2:$J$101))</f>
        <v/>
      </c>
      <c r="E97" s="34">
        <f>IF('Auswertung'!$A97="","",'Auswertung'!$C97-'Auswertung'!$D97)</f>
        <v/>
      </c>
    </row>
    <row r="98">
      <c r="A98" s="22">
        <f>IF('Kontenplan'!$A86="","",'Kontenplan'!$A86)</f>
        <v/>
      </c>
      <c r="B98" s="15">
        <f>IF('Auswertung'!$A98="","",IFERROR(VLOOKUP('Auswertung'!$A98,'Kontenplan'!$A$2:$G$101,2,FALSE),""))</f>
        <v/>
      </c>
      <c r="C98" s="35">
        <f>IF('Auswertung'!$A98="","",SUMIF('Buchungsjournal'!$F$2:$F$101,'Auswertung'!$A98,'Buchungsjournal'!$J$2:$J$101))</f>
        <v/>
      </c>
      <c r="D98" s="35">
        <f>IF('Auswertung'!$A98="","",SUMIF('Buchungsjournal'!$H$2:$H$101,'Auswertung'!$A98,'Buchungsjournal'!$J$2:$J$101))</f>
        <v/>
      </c>
      <c r="E98" s="35">
        <f>IF('Auswertung'!$A98="","",'Auswertung'!$C98-'Auswertung'!$D98)</f>
        <v/>
      </c>
    </row>
    <row r="99">
      <c r="A99" s="13">
        <f>IF('Kontenplan'!$A87="","",'Kontenplan'!$A87)</f>
        <v/>
      </c>
      <c r="B99" s="10">
        <f>IF('Auswertung'!$A99="","",IFERROR(VLOOKUP('Auswertung'!$A99,'Kontenplan'!$A$2:$G$101,2,FALSE),""))</f>
        <v/>
      </c>
      <c r="C99" s="34">
        <f>IF('Auswertung'!$A99="","",SUMIF('Buchungsjournal'!$F$2:$F$101,'Auswertung'!$A99,'Buchungsjournal'!$J$2:$J$101))</f>
        <v/>
      </c>
      <c r="D99" s="34">
        <f>IF('Auswertung'!$A99="","",SUMIF('Buchungsjournal'!$H$2:$H$101,'Auswertung'!$A99,'Buchungsjournal'!$J$2:$J$101))</f>
        <v/>
      </c>
      <c r="E99" s="34">
        <f>IF('Auswertung'!$A99="","",'Auswertung'!$C99-'Auswertung'!$D99)</f>
        <v/>
      </c>
    </row>
    <row r="100">
      <c r="A100" s="22">
        <f>IF('Kontenplan'!$A88="","",'Kontenplan'!$A88)</f>
        <v/>
      </c>
      <c r="B100" s="15">
        <f>IF('Auswertung'!$A100="","",IFERROR(VLOOKUP('Auswertung'!$A100,'Kontenplan'!$A$2:$G$101,2,FALSE),""))</f>
        <v/>
      </c>
      <c r="C100" s="35">
        <f>IF('Auswertung'!$A100="","",SUMIF('Buchungsjournal'!$F$2:$F$101,'Auswertung'!$A100,'Buchungsjournal'!$J$2:$J$101))</f>
        <v/>
      </c>
      <c r="D100" s="35">
        <f>IF('Auswertung'!$A100="","",SUMIF('Buchungsjournal'!$H$2:$H$101,'Auswertung'!$A100,'Buchungsjournal'!$J$2:$J$101))</f>
        <v/>
      </c>
      <c r="E100" s="35">
        <f>IF('Auswertung'!$A100="","",'Auswertung'!$C100-'Auswertung'!$D100)</f>
        <v/>
      </c>
    </row>
    <row r="101">
      <c r="A101" s="13">
        <f>IF('Kontenplan'!$A89="","",'Kontenplan'!$A89)</f>
        <v/>
      </c>
      <c r="B101" s="10">
        <f>IF('Auswertung'!$A101="","",IFERROR(VLOOKUP('Auswertung'!$A101,'Kontenplan'!$A$2:$G$101,2,FALSE),""))</f>
        <v/>
      </c>
      <c r="C101" s="34">
        <f>IF('Auswertung'!$A101="","",SUMIF('Buchungsjournal'!$F$2:$F$101,'Auswertung'!$A101,'Buchungsjournal'!$J$2:$J$101))</f>
        <v/>
      </c>
      <c r="D101" s="34">
        <f>IF('Auswertung'!$A101="","",SUMIF('Buchungsjournal'!$H$2:$H$101,'Auswertung'!$A101,'Buchungsjournal'!$J$2:$J$101))</f>
        <v/>
      </c>
      <c r="E101" s="34">
        <f>IF('Auswertung'!$A101="","",'Auswertung'!$C101-'Auswertung'!$D101)</f>
        <v/>
      </c>
    </row>
    <row r="102">
      <c r="A102" s="22">
        <f>IF('Kontenplan'!$A90="","",'Kontenplan'!$A90)</f>
        <v/>
      </c>
      <c r="B102" s="15">
        <f>IF('Auswertung'!$A102="","",IFERROR(VLOOKUP('Auswertung'!$A102,'Kontenplan'!$A$2:$G$101,2,FALSE),""))</f>
        <v/>
      </c>
      <c r="C102" s="35">
        <f>IF('Auswertung'!$A102="","",SUMIF('Buchungsjournal'!$F$2:$F$101,'Auswertung'!$A102,'Buchungsjournal'!$J$2:$J$101))</f>
        <v/>
      </c>
      <c r="D102" s="35">
        <f>IF('Auswertung'!$A102="","",SUMIF('Buchungsjournal'!$H$2:$H$101,'Auswertung'!$A102,'Buchungsjournal'!$J$2:$J$101))</f>
        <v/>
      </c>
      <c r="E102" s="35">
        <f>IF('Auswertung'!$A102="","",'Auswertung'!$C102-'Auswertung'!$D102)</f>
        <v/>
      </c>
    </row>
    <row r="103">
      <c r="A103" s="13">
        <f>IF('Kontenplan'!$A91="","",'Kontenplan'!$A91)</f>
        <v/>
      </c>
      <c r="B103" s="10">
        <f>IF('Auswertung'!$A103="","",IFERROR(VLOOKUP('Auswertung'!$A103,'Kontenplan'!$A$2:$G$101,2,FALSE),""))</f>
        <v/>
      </c>
      <c r="C103" s="34">
        <f>IF('Auswertung'!$A103="","",SUMIF('Buchungsjournal'!$F$2:$F$101,'Auswertung'!$A103,'Buchungsjournal'!$J$2:$J$101))</f>
        <v/>
      </c>
      <c r="D103" s="34">
        <f>IF('Auswertung'!$A103="","",SUMIF('Buchungsjournal'!$H$2:$H$101,'Auswertung'!$A103,'Buchungsjournal'!$J$2:$J$101))</f>
        <v/>
      </c>
      <c r="E103" s="34">
        <f>IF('Auswertung'!$A103="","",'Auswertung'!$C103-'Auswertung'!$D103)</f>
        <v/>
      </c>
    </row>
    <row r="104">
      <c r="A104" s="22">
        <f>IF('Kontenplan'!$A92="","",'Kontenplan'!$A92)</f>
        <v/>
      </c>
      <c r="B104" s="15">
        <f>IF('Auswertung'!$A104="","",IFERROR(VLOOKUP('Auswertung'!$A104,'Kontenplan'!$A$2:$G$101,2,FALSE),""))</f>
        <v/>
      </c>
      <c r="C104" s="35">
        <f>IF('Auswertung'!$A104="","",SUMIF('Buchungsjournal'!$F$2:$F$101,'Auswertung'!$A104,'Buchungsjournal'!$J$2:$J$101))</f>
        <v/>
      </c>
      <c r="D104" s="35">
        <f>IF('Auswertung'!$A104="","",SUMIF('Buchungsjournal'!$H$2:$H$101,'Auswertung'!$A104,'Buchungsjournal'!$J$2:$J$101))</f>
        <v/>
      </c>
      <c r="E104" s="35">
        <f>IF('Auswertung'!$A104="","",'Auswertung'!$C104-'Auswertung'!$D104)</f>
        <v/>
      </c>
    </row>
    <row r="105">
      <c r="A105" s="13">
        <f>IF('Kontenplan'!$A93="","",'Kontenplan'!$A93)</f>
        <v/>
      </c>
      <c r="B105" s="10">
        <f>IF('Auswertung'!$A105="","",IFERROR(VLOOKUP('Auswertung'!$A105,'Kontenplan'!$A$2:$G$101,2,FALSE),""))</f>
        <v/>
      </c>
      <c r="C105" s="34">
        <f>IF('Auswertung'!$A105="","",SUMIF('Buchungsjournal'!$F$2:$F$101,'Auswertung'!$A105,'Buchungsjournal'!$J$2:$J$101))</f>
        <v/>
      </c>
      <c r="D105" s="34">
        <f>IF('Auswertung'!$A105="","",SUMIF('Buchungsjournal'!$H$2:$H$101,'Auswertung'!$A105,'Buchungsjournal'!$J$2:$J$101))</f>
        <v/>
      </c>
      <c r="E105" s="34">
        <f>IF('Auswertung'!$A105="","",'Auswertung'!$C105-'Auswertung'!$D105)</f>
        <v/>
      </c>
    </row>
    <row r="106">
      <c r="A106" s="22">
        <f>IF('Kontenplan'!$A94="","",'Kontenplan'!$A94)</f>
        <v/>
      </c>
      <c r="B106" s="15">
        <f>IF('Auswertung'!$A106="","",IFERROR(VLOOKUP('Auswertung'!$A106,'Kontenplan'!$A$2:$G$101,2,FALSE),""))</f>
        <v/>
      </c>
      <c r="C106" s="35">
        <f>IF('Auswertung'!$A106="","",SUMIF('Buchungsjournal'!$F$2:$F$101,'Auswertung'!$A106,'Buchungsjournal'!$J$2:$J$101))</f>
        <v/>
      </c>
      <c r="D106" s="35">
        <f>IF('Auswertung'!$A106="","",SUMIF('Buchungsjournal'!$H$2:$H$101,'Auswertung'!$A106,'Buchungsjournal'!$J$2:$J$101))</f>
        <v/>
      </c>
      <c r="E106" s="35">
        <f>IF('Auswertung'!$A106="","",'Auswertung'!$C106-'Auswertung'!$D106)</f>
        <v/>
      </c>
    </row>
    <row r="107">
      <c r="A107" s="13">
        <f>IF('Kontenplan'!$A95="","",'Kontenplan'!$A95)</f>
        <v/>
      </c>
      <c r="B107" s="10">
        <f>IF('Auswertung'!$A107="","",IFERROR(VLOOKUP('Auswertung'!$A107,'Kontenplan'!$A$2:$G$101,2,FALSE),""))</f>
        <v/>
      </c>
      <c r="C107" s="34">
        <f>IF('Auswertung'!$A107="","",SUMIF('Buchungsjournal'!$F$2:$F$101,'Auswertung'!$A107,'Buchungsjournal'!$J$2:$J$101))</f>
        <v/>
      </c>
      <c r="D107" s="34">
        <f>IF('Auswertung'!$A107="","",SUMIF('Buchungsjournal'!$H$2:$H$101,'Auswertung'!$A107,'Buchungsjournal'!$J$2:$J$101))</f>
        <v/>
      </c>
      <c r="E107" s="34">
        <f>IF('Auswertung'!$A107="","",'Auswertung'!$C107-'Auswertung'!$D107)</f>
        <v/>
      </c>
    </row>
    <row r="108">
      <c r="A108" s="22">
        <f>IF('Kontenplan'!$A96="","",'Kontenplan'!$A96)</f>
        <v/>
      </c>
      <c r="B108" s="15">
        <f>IF('Auswertung'!$A108="","",IFERROR(VLOOKUP('Auswertung'!$A108,'Kontenplan'!$A$2:$G$101,2,FALSE),""))</f>
        <v/>
      </c>
      <c r="C108" s="35">
        <f>IF('Auswertung'!$A108="","",SUMIF('Buchungsjournal'!$F$2:$F$101,'Auswertung'!$A108,'Buchungsjournal'!$J$2:$J$101))</f>
        <v/>
      </c>
      <c r="D108" s="35">
        <f>IF('Auswertung'!$A108="","",SUMIF('Buchungsjournal'!$H$2:$H$101,'Auswertung'!$A108,'Buchungsjournal'!$J$2:$J$101))</f>
        <v/>
      </c>
      <c r="E108" s="35">
        <f>IF('Auswertung'!$A108="","",'Auswertung'!$C108-'Auswertung'!$D108)</f>
        <v/>
      </c>
    </row>
    <row r="109">
      <c r="A109" s="13">
        <f>IF('Kontenplan'!$A97="","",'Kontenplan'!$A97)</f>
        <v/>
      </c>
      <c r="B109" s="10">
        <f>IF('Auswertung'!$A109="","",IFERROR(VLOOKUP('Auswertung'!$A109,'Kontenplan'!$A$2:$G$101,2,FALSE),""))</f>
        <v/>
      </c>
      <c r="C109" s="34">
        <f>IF('Auswertung'!$A109="","",SUMIF('Buchungsjournal'!$F$2:$F$101,'Auswertung'!$A109,'Buchungsjournal'!$J$2:$J$101))</f>
        <v/>
      </c>
      <c r="D109" s="34">
        <f>IF('Auswertung'!$A109="","",SUMIF('Buchungsjournal'!$H$2:$H$101,'Auswertung'!$A109,'Buchungsjournal'!$J$2:$J$101))</f>
        <v/>
      </c>
      <c r="E109" s="34">
        <f>IF('Auswertung'!$A109="","",'Auswertung'!$C109-'Auswertung'!$D109)</f>
        <v/>
      </c>
    </row>
    <row r="110">
      <c r="A110" s="22">
        <f>IF('Kontenplan'!$A98="","",'Kontenplan'!$A98)</f>
        <v/>
      </c>
      <c r="B110" s="15">
        <f>IF('Auswertung'!$A110="","",IFERROR(VLOOKUP('Auswertung'!$A110,'Kontenplan'!$A$2:$G$101,2,FALSE),""))</f>
        <v/>
      </c>
      <c r="C110" s="35">
        <f>IF('Auswertung'!$A110="","",SUMIF('Buchungsjournal'!$F$2:$F$101,'Auswertung'!$A110,'Buchungsjournal'!$J$2:$J$101))</f>
        <v/>
      </c>
      <c r="D110" s="35">
        <f>IF('Auswertung'!$A110="","",SUMIF('Buchungsjournal'!$H$2:$H$101,'Auswertung'!$A110,'Buchungsjournal'!$J$2:$J$101))</f>
        <v/>
      </c>
      <c r="E110" s="35">
        <f>IF('Auswertung'!$A110="","",'Auswertung'!$C110-'Auswertung'!$D110)</f>
        <v/>
      </c>
    </row>
    <row r="111">
      <c r="A111" s="13">
        <f>IF('Kontenplan'!$A99="","",'Kontenplan'!$A99)</f>
        <v/>
      </c>
      <c r="B111" s="10">
        <f>IF('Auswertung'!$A111="","",IFERROR(VLOOKUP('Auswertung'!$A111,'Kontenplan'!$A$2:$G$101,2,FALSE),""))</f>
        <v/>
      </c>
      <c r="C111" s="34">
        <f>IF('Auswertung'!$A111="","",SUMIF('Buchungsjournal'!$F$2:$F$101,'Auswertung'!$A111,'Buchungsjournal'!$J$2:$J$101))</f>
        <v/>
      </c>
      <c r="D111" s="34">
        <f>IF('Auswertung'!$A111="","",SUMIF('Buchungsjournal'!$H$2:$H$101,'Auswertung'!$A111,'Buchungsjournal'!$J$2:$J$101))</f>
        <v/>
      </c>
      <c r="E111" s="34">
        <f>IF('Auswertung'!$A111="","",'Auswertung'!$C111-'Auswertung'!$D111)</f>
        <v/>
      </c>
    </row>
    <row r="112">
      <c r="A112" s="22">
        <f>IF('Kontenplan'!$A100="","",'Kontenplan'!$A100)</f>
        <v/>
      </c>
      <c r="B112" s="15">
        <f>IF('Auswertung'!$A112="","",IFERROR(VLOOKUP('Auswertung'!$A112,'Kontenplan'!$A$2:$G$101,2,FALSE),""))</f>
        <v/>
      </c>
      <c r="C112" s="35">
        <f>IF('Auswertung'!$A112="","",SUMIF('Buchungsjournal'!$F$2:$F$101,'Auswertung'!$A112,'Buchungsjournal'!$J$2:$J$101))</f>
        <v/>
      </c>
      <c r="D112" s="35">
        <f>IF('Auswertung'!$A112="","",SUMIF('Buchungsjournal'!$H$2:$H$101,'Auswertung'!$A112,'Buchungsjournal'!$J$2:$J$101))</f>
        <v/>
      </c>
      <c r="E112" s="35">
        <f>IF('Auswertung'!$A112="","",'Auswertung'!$C112-'Auswertung'!$D112)</f>
        <v/>
      </c>
    </row>
    <row r="113">
      <c r="A113" s="13">
        <f>IF('Kontenplan'!$A101="","",'Kontenplan'!$A101)</f>
        <v/>
      </c>
      <c r="B113" s="10">
        <f>IF('Auswertung'!$A113="","",IFERROR(VLOOKUP('Auswertung'!$A113,'Kontenplan'!$A$2:$G$101,2,FALSE),""))</f>
        <v/>
      </c>
      <c r="C113" s="34">
        <f>IF('Auswertung'!$A113="","",SUMIF('Buchungsjournal'!$F$2:$F$101,'Auswertung'!$A113,'Buchungsjournal'!$J$2:$J$101))</f>
        <v/>
      </c>
      <c r="D113" s="34">
        <f>IF('Auswertung'!$A113="","",SUMIF('Buchungsjournal'!$H$2:$H$101,'Auswertung'!$A113,'Buchungsjournal'!$J$2:$J$101))</f>
        <v/>
      </c>
      <c r="E113" s="34">
        <f>IF('Auswertung'!$A113="","",'Auswertung'!$C113-'Auswertung'!$D113)</f>
        <v/>
      </c>
    </row>
  </sheetData>
  <autoFilter ref="A13:E113"/>
  <mergeCells count="1">
    <mergeCell ref="A1:M1"/>
  </mergeCells>
  <conditionalFormatting sqref="E14:E113">
    <cfRule type="cellIs" priority="1" operator="lessThan" dxfId="1">
      <formula>0</formula>
    </cfRule>
    <cfRule type="cellIs" priority="2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B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</cols>
  <sheetData>
    <row r="1" ht="30" customHeight="1">
      <c r="A1" s="26" t="inlineStr">
        <is>
          <t>Anleitung zur doppelten Buchhaltung</t>
        </is>
      </c>
    </row>
    <row r="2"/>
    <row r="3">
      <c r="A3" s="1" t="inlineStr">
        <is>
          <t>Bereich</t>
        </is>
      </c>
      <c r="B3" s="1" t="inlineStr">
        <is>
          <t>Hinweis</t>
        </is>
      </c>
    </row>
    <row r="4" ht="42" customHeight="1">
      <c r="A4" s="27" t="inlineStr">
        <is>
          <t>Buchungsjournal</t>
        </is>
      </c>
      <c r="B4" s="28" t="inlineStr">
        <is>
          <t>Jede Buchung immer mit Soll-Konto und Haben-Konto erfassen. Eine Buchungszeile bildet Soll und Haben mit demselben Betrag ab.</t>
        </is>
      </c>
    </row>
    <row r="5" ht="42" customHeight="1">
      <c r="A5" s="29" t="inlineStr">
        <is>
          <t>Ausgleich</t>
        </is>
      </c>
      <c r="B5" s="30" t="inlineStr">
        <is>
          <t>Jede Buchung muss ausgeglichen sein: Soll = Haben. Bei zusammengesetzten MWST-Buchungen separate Zeilen für Ertrag, Vorsteuer oder geschuldete MWST anlegen.</t>
        </is>
      </c>
    </row>
    <row r="6" ht="42" customHeight="1">
      <c r="A6" s="27" t="inlineStr">
        <is>
          <t>Beträge</t>
        </is>
      </c>
      <c r="B6" s="28" t="inlineStr">
        <is>
          <t>Alle Beträge in CHF erfassen. Das Format der Vorlage zeigt Werte als CHF 1'234.55.</t>
        </is>
      </c>
    </row>
    <row r="7" ht="42" customHeight="1">
      <c r="A7" s="29" t="inlineStr">
        <is>
          <t>Datum</t>
        </is>
      </c>
      <c r="B7" s="30" t="inlineStr">
        <is>
          <t>Das Buchungsdatum im Format DD.MM.YYYY erfassen. Belegnummer und Beschreibung für die Nachvollziehbarkeit vollständig ausfüllen.</t>
        </is>
      </c>
    </row>
    <row r="8" ht="42" customHeight="1">
      <c r="A8" s="27" t="inlineStr">
        <is>
          <t>MWST</t>
        </is>
      </c>
      <c r="B8" s="28" t="inlineStr">
        <is>
          <t>Für die Schweiz gilt in dieser Vorlage der MWST-Normalsatz von 8.1%. Reduzierte Sätze sind 2.6% und 3.8%. MWST-Code und Satz mit der MWST-Abrechnung abstimmen.</t>
        </is>
      </c>
    </row>
    <row r="9" ht="42" customHeight="1">
      <c r="A9" s="29" t="inlineStr">
        <is>
          <t>Kontenplan</t>
        </is>
      </c>
      <c r="B9" s="30" t="inlineStr">
        <is>
          <t>Der Kontenplan basiert auf einer KMU-Struktur. Konten können ergänzt oder auf Inaktiv gesetzt werden. Die Konto-Bezeichnungen im Journal werden automatisch übernommen.</t>
        </is>
      </c>
    </row>
    <row r="10" ht="42" customHeight="1">
      <c r="A10" s="27" t="inlineStr">
        <is>
          <t>ESTV und Abrechnung</t>
        </is>
      </c>
      <c r="B10" s="28" t="inlineStr">
        <is>
          <t>MWST-Abrechnungen, Fristen und anwendbare Verfahren gemäss den aktuellen Vorgaben der ESTV prüfen. Diese Vorlage ersetzt keine fachliche Treuhandberatung.</t>
        </is>
      </c>
    </row>
    <row r="11" ht="42" customHeight="1">
      <c r="A11" s="29" t="inlineStr">
        <is>
          <t>Belegablage</t>
        </is>
      </c>
      <c r="B11" s="30" t="inlineStr">
        <is>
          <t>Jede Buchung mit einem Beleg verbinden und Belege geordnet, vollständig und nachvollziehbar ablegen.</t>
        </is>
      </c>
    </row>
    <row r="12" ht="42" customHeight="1">
      <c r="A12" s="27" t="inlineStr">
        <is>
          <t>Gelbe Zellen</t>
        </is>
      </c>
      <c r="B12" s="28" t="inlineStr">
        <is>
          <t>Gelbe Zellen sind Eingabefelder. Formeln, Konto-Bezeichnungen, Prüfstatus und Auswertungen nicht überschreiben.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2026-09-11T09:23:42Z</dcterms:created>
  <dcterms:modified xmlns:dcterms="http://purl.org/dc/terms/" xmlns:xsi="http://www.w3.org/2001/XMLSchema-instance" xsi:type="dcterms:W3CDTF">2026-09-11T09:23:42Z</dcterms:modified>
</cp:coreProperties>
</file>