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itorenverluste" sheetId="1" state="visible" r:id="rId1"/>
    <sheet xmlns:r="http://schemas.openxmlformats.org/officeDocument/2006/relationships" name="Auswertung" sheetId="2" state="visible" r:id="rId2"/>
    <sheet xmlns:r="http://schemas.openxmlformats.org/officeDocument/2006/relationships" name="Parameter" sheetId="3" state="visible" r:id="rId3"/>
  </sheets>
  <definedNames>
    <definedName name="_xlnm._FilterDatabase" localSheetId="0" hidden="1">'Debitorenverluste'!$A$1:$S$10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.MM.YYYY"/>
    <numFmt numFmtId="165" formatCode="CHF #'##0.00"/>
    <numFmt numFmtId="166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color rgb="001F2937"/>
      <sz val="11"/>
    </font>
    <font>
      <name val="Calibri"/>
      <b val="1"/>
      <color rgb="001F2937"/>
      <sz val="11"/>
    </font>
    <font>
      <name val="Calibri"/>
      <b val="1"/>
      <color rgb="000F172A"/>
      <sz val="16"/>
    </font>
    <font>
      <name val="Calibri"/>
      <i val="1"/>
      <color rgb="00475569"/>
      <sz val="10"/>
    </font>
    <font>
      <name val="Calibri"/>
      <b val="1"/>
      <color rgb="0016A34A"/>
      <sz val="11"/>
    </font>
    <font>
      <name val="Calibri"/>
      <b val="1"/>
      <color rgb="00DC2626"/>
      <sz val="11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14B8A6"/>
      </patternFill>
    </fill>
    <fill>
      <patternFill patternType="solid">
        <fgColor rgb="00F0FDFA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 wrapText="1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center" vertical="center"/>
    </xf>
    <xf numFmtId="165" fontId="2" fillId="0" borderId="1" applyAlignment="1" pivotButton="0" quotePrefix="0" xfId="0">
      <alignment horizontal="right" vertical="center"/>
    </xf>
    <xf numFmtId="0" fontId="1" fillId="5" borderId="1" pivotButton="0" quotePrefix="0" xfId="0"/>
    <xf numFmtId="165" fontId="1" fillId="5" borderId="1" applyAlignment="1" pivotButton="0" quotePrefix="0" xfId="0">
      <alignment horizontal="right" vertical="center"/>
    </xf>
    <xf numFmtId="0" fontId="4" fillId="0" borderId="0" pivotButton="0" quotePrefix="0" xfId="0"/>
    <xf numFmtId="0" fontId="5" fillId="0" borderId="0" pivotButton="0" quotePrefix="0" xfId="0"/>
    <xf numFmtId="0" fontId="3" fillId="6" borderId="1" applyAlignment="1" pivotButton="0" quotePrefix="0" xfId="0">
      <alignment horizontal="left" vertical="center" wrapText="1"/>
    </xf>
    <xf numFmtId="1" fontId="6" fillId="6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165" fontId="7" fillId="6" borderId="1" applyAlignment="1" pivotButton="0" quotePrefix="0" xfId="0">
      <alignment horizontal="right" vertical="center"/>
    </xf>
    <xf numFmtId="166" fontId="7" fillId="6" borderId="1" applyAlignment="1" pivotButton="0" quotePrefix="0" xfId="0">
      <alignment horizontal="right" vertical="center"/>
    </xf>
    <xf numFmtId="0" fontId="3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right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4" fontId="2" fillId="4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165" fontId="1" fillId="5" borderId="1" applyAlignment="1" pivotButton="0" quotePrefix="0" xfId="0">
      <alignment horizontal="right" vertical="center"/>
    </xf>
    <xf numFmtId="165" fontId="6" fillId="6" borderId="1" applyAlignment="1" pivotButton="0" quotePrefix="0" xfId="0">
      <alignment horizontal="right" vertical="center"/>
    </xf>
    <xf numFmtId="165" fontId="7" fillId="6" borderId="1" applyAlignment="1" pivotButton="0" quotePrefix="0" xfId="0">
      <alignment horizontal="right" vertical="center"/>
    </xf>
    <xf numFmtId="166" fontId="7" fillId="6" borderId="1" applyAlignment="1" pivotButton="0" quotePrefix="0" xfId="0">
      <alignment horizontal="right" vertical="center"/>
    </xf>
    <xf numFmtId="166" fontId="2" fillId="3" borderId="1" applyAlignment="1" pivotButton="0" quotePrefix="0" xfId="0">
      <alignment horizontal="right" vertical="center"/>
    </xf>
    <xf numFmtId="166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Definitive Verluste brutto nach Status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'Auswertung'!C14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'Auswertung'!$A$15:$A$20</f>
            </numRef>
          </cat>
          <val>
            <numRef>
              <f>'Auswertung'!$C$15:$C$20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Status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Anteil der Fälle nach Status</a:t>
            </a:r>
          </a:p>
        </rich>
      </tx>
    </title>
    <plotArea>
      <pieChart>
        <varyColors val="1"/>
        <ser>
          <idx val="0"/>
          <order val="0"/>
          <tx>
            <strRef>
              <f>'Auswertung'!B14</f>
            </strRef>
          </tx>
          <spPr>
            <a:ln xmlns:a="http://schemas.openxmlformats.org/drawingml/2006/main">
              <a:prstDash val="solid"/>
            </a:ln>
          </spPr>
          <cat>
            <numRef>
              <f>'Auswertung'!$A$15:$A$20</f>
            </numRef>
          </cat>
          <val>
            <numRef>
              <f>'Auswertung'!$B$15:$B$20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MWST-Korrektur nach MWST-Satz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'Auswertung'!B24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'Auswertung'!$A$25:$A$27</f>
            </numRef>
          </cat>
          <val>
            <numRef>
              <f>'Auswertung'!$B$25:$B$27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04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39</row>
      <rowOff>0</rowOff>
    </from>
    <ext cx="5040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5" customWidth="1" min="2" max="2"/>
    <col width="22" customWidth="1" min="3" max="3"/>
    <col width="18" customWidth="1" min="4" max="4"/>
    <col width="14" customWidth="1" min="5" max="5"/>
    <col width="9" customWidth="1" min="6" max="6"/>
    <col width="24" customWidth="1" min="7" max="7"/>
    <col width="15" customWidth="1" min="8" max="8"/>
    <col width="15" customWidth="1" min="9" max="9"/>
    <col width="14" customWidth="1" min="10" max="10"/>
    <col width="20" customWidth="1" min="11" max="11"/>
    <col width="20" customWidth="1" min="12" max="12"/>
    <col width="20" customWidth="1" min="13" max="13"/>
    <col width="12" customWidth="1" min="14" max="14"/>
    <col width="20" customWidth="1" min="15" max="15"/>
    <col width="18" customWidth="1" min="16" max="16"/>
    <col width="18" customWidth="1" min="17" max="17"/>
    <col width="20" customWidth="1" min="18" max="18"/>
    <col width="42" customWidth="1" min="19" max="19"/>
  </cols>
  <sheetData>
    <row r="1" ht="42" customHeight="1">
      <c r="A1" s="1" t="inlineStr">
        <is>
          <t>Fall-ID</t>
        </is>
      </c>
      <c r="B1" s="1" t="inlineStr">
        <is>
          <t>Rechnungsnummer</t>
        </is>
      </c>
      <c r="C1" s="1" t="inlineStr">
        <is>
          <t>Kunde</t>
        </is>
      </c>
      <c r="D1" s="1" t="inlineStr">
        <is>
          <t>Kontaktperson</t>
        </is>
      </c>
      <c r="E1" s="1" t="inlineStr">
        <is>
          <t>Ort</t>
        </is>
      </c>
      <c r="F1" s="1" t="inlineStr">
        <is>
          <t>Kanton</t>
        </is>
      </c>
      <c r="G1" s="1" t="inlineStr">
        <is>
          <t>UID-Nummer</t>
        </is>
      </c>
      <c r="H1" s="1" t="inlineStr">
        <is>
          <t>Rechnungsdatum</t>
        </is>
      </c>
      <c r="I1" s="1" t="inlineStr">
        <is>
          <t>Fälligkeitsdatum</t>
        </is>
      </c>
      <c r="J1" s="1" t="inlineStr">
        <is>
          <t>Verlustdatum</t>
        </is>
      </c>
      <c r="K1" s="1" t="inlineStr">
        <is>
          <t>Originalbetrag brutto CHF</t>
        </is>
      </c>
      <c r="L1" s="1" t="inlineStr">
        <is>
          <t>Bereits bezahlter Betrag CHF</t>
        </is>
      </c>
      <c r="M1" s="1" t="inlineStr">
        <is>
          <t>Definitiver Verlust brutto CHF</t>
        </is>
      </c>
      <c r="N1" s="1" t="inlineStr">
        <is>
          <t>MWST-Satz</t>
        </is>
      </c>
      <c r="O1" s="1" t="inlineStr">
        <is>
          <t>MWST-Anteil im Verlust CHF</t>
        </is>
      </c>
      <c r="P1" s="1" t="inlineStr">
        <is>
          <t>Nettoverlust CHF</t>
        </is>
      </c>
      <c r="Q1" s="1" t="inlineStr">
        <is>
          <t>Status</t>
        </is>
      </c>
      <c r="R1" s="1" t="inlineStr">
        <is>
          <t>MWST-Korrektur in Abrechnung</t>
        </is>
      </c>
      <c r="S1" s="1" t="inlineStr">
        <is>
          <t>Bemerkung</t>
        </is>
      </c>
    </row>
    <row r="2">
      <c r="A2" s="2" t="n">
        <v>1</v>
      </c>
      <c r="B2" s="3" t="inlineStr">
        <is>
          <t>RE-2026-0142</t>
        </is>
      </c>
      <c r="C2" s="4" t="inlineStr">
        <is>
          <t>Keller Bau AG</t>
        </is>
      </c>
      <c r="D2" s="4" t="inlineStr">
        <is>
          <t>Andrea Keller</t>
        </is>
      </c>
      <c r="E2" s="4" t="inlineStr">
        <is>
          <t>Zürich</t>
        </is>
      </c>
      <c r="F2" s="3" t="inlineStr">
        <is>
          <t>ZH</t>
        </is>
      </c>
      <c r="G2" s="4" t="inlineStr">
        <is>
          <t>CHE-214.556.781 MWST</t>
        </is>
      </c>
      <c r="H2" s="28" t="n">
        <v>46037</v>
      </c>
      <c r="I2" s="28" t="n">
        <v>46067</v>
      </c>
      <c r="J2" s="28" t="n"/>
      <c r="K2" s="29" t="n">
        <v>1250</v>
      </c>
      <c r="L2" s="29" t="n">
        <v>0</v>
      </c>
      <c r="M2" s="30">
        <f>MAX(0,K2-L2)</f>
        <v/>
      </c>
      <c r="N2" s="3" t="inlineStr">
        <is>
          <t>Normal</t>
        </is>
      </c>
      <c r="O2" s="30">
        <f>IFERROR(IF(Q2="Definitiver Verlust",M2*VLOOKUP(N2,Parameter!$A$2:$B$4,2,FALSE)/(1+VLOOKUP(N2,Parameter!$A$2:$B$4,2,FALSE)),0),0)</f>
        <v/>
      </c>
      <c r="P2" s="30">
        <f>M2-O2</f>
        <v/>
      </c>
      <c r="Q2" s="3" t="inlineStr">
        <is>
          <t>Offen</t>
        </is>
      </c>
      <c r="R2" s="30">
        <f>IF(OR(Q2="Definitiver Verlust",Q2="Konkurs"),O2,0)</f>
        <v/>
      </c>
      <c r="S2" s="4" t="inlineStr">
        <is>
          <t>Erste Mahnung versendet</t>
        </is>
      </c>
    </row>
    <row r="3">
      <c r="A3" s="8" t="n">
        <v>2</v>
      </c>
      <c r="B3" s="3" t="inlineStr">
        <is>
          <t>RE-2026-0187</t>
        </is>
      </c>
      <c r="C3" s="4" t="inlineStr">
        <is>
          <t>Frei Logistik GmbH</t>
        </is>
      </c>
      <c r="D3" s="4" t="inlineStr">
        <is>
          <t>Markus Frei</t>
        </is>
      </c>
      <c r="E3" s="4" t="inlineStr">
        <is>
          <t>Bern</t>
        </is>
      </c>
      <c r="F3" s="3" t="inlineStr">
        <is>
          <t>BE</t>
        </is>
      </c>
      <c r="G3" s="4" t="inlineStr">
        <is>
          <t>CHE-398.221.654 MWST</t>
        </is>
      </c>
      <c r="H3" s="28" t="n">
        <v>46050</v>
      </c>
      <c r="I3" s="28" t="n">
        <v>46080</v>
      </c>
      <c r="J3" s="28" t="n"/>
      <c r="K3" s="29" t="n">
        <v>4800</v>
      </c>
      <c r="L3" s="29" t="n">
        <v>0</v>
      </c>
      <c r="M3" s="31">
        <f>MAX(0,K3-L3)</f>
        <v/>
      </c>
      <c r="N3" s="3" t="inlineStr">
        <is>
          <t>Normal</t>
        </is>
      </c>
      <c r="O3" s="31">
        <f>IFERROR(IF(Q3="Definitiver Verlust",M3*VLOOKUP(N3,Parameter!$A$2:$B$4,2,FALSE)/(1+VLOOKUP(N3,Parameter!$A$2:$B$4,2,FALSE)),0),0)</f>
        <v/>
      </c>
      <c r="P3" s="31">
        <f>M3-O3</f>
        <v/>
      </c>
      <c r="Q3" s="3" t="inlineStr">
        <is>
          <t>Betreibung</t>
        </is>
      </c>
      <c r="R3" s="31">
        <f>IF(OR(Q3="Definitiver Verlust",Q3="Konkurs"),O3,0)</f>
        <v/>
      </c>
      <c r="S3" s="4" t="inlineStr">
        <is>
          <t>Betreibungsverfahren eingeleitet, Amt St. Gallen</t>
        </is>
      </c>
    </row>
    <row r="4">
      <c r="A4" s="2" t="n">
        <v>3</v>
      </c>
      <c r="B4" s="3" t="inlineStr">
        <is>
          <t>RE-2026-0231</t>
        </is>
      </c>
      <c r="C4" s="4" t="inlineStr">
        <is>
          <t>Meier Consulting Sàrl</t>
        </is>
      </c>
      <c r="D4" s="4" t="inlineStr">
        <is>
          <t>Sandra Meier</t>
        </is>
      </c>
      <c r="E4" s="4" t="inlineStr">
        <is>
          <t>Genf</t>
        </is>
      </c>
      <c r="F4" s="3" t="inlineStr">
        <is>
          <t>GE</t>
        </is>
      </c>
      <c r="G4" s="4" t="inlineStr">
        <is>
          <t>CHE-145.887.230 MWST</t>
        </is>
      </c>
      <c r="H4" s="28" t="n">
        <v>46063</v>
      </c>
      <c r="I4" s="28" t="n">
        <v>46093</v>
      </c>
      <c r="J4" s="28" t="n">
        <v>46193</v>
      </c>
      <c r="K4" s="29" t="n">
        <v>24500</v>
      </c>
      <c r="L4" s="29" t="n">
        <v>0</v>
      </c>
      <c r="M4" s="30">
        <f>MAX(0,K4-L4)</f>
        <v/>
      </c>
      <c r="N4" s="3" t="inlineStr">
        <is>
          <t>Normal</t>
        </is>
      </c>
      <c r="O4" s="30">
        <f>IFERROR(IF(Q4="Definitiver Verlust",M4*VLOOKUP(N4,Parameter!$A$2:$B$4,2,FALSE)/(1+VLOOKUP(N4,Parameter!$A$2:$B$4,2,FALSE)),0),0)</f>
        <v/>
      </c>
      <c r="P4" s="30">
        <f>M4-O4</f>
        <v/>
      </c>
      <c r="Q4" s="3" t="inlineStr">
        <is>
          <t>Definitiver Verlust</t>
        </is>
      </c>
      <c r="R4" s="30">
        <f>IF(OR(Q4="Definitiver Verlust",Q4="Konkurs"),O4,0)</f>
        <v/>
      </c>
      <c r="S4" s="4" t="inlineStr">
        <is>
          <t>Verlustschein erhalten, Forderung abgeschrieben</t>
        </is>
      </c>
    </row>
    <row r="5">
      <c r="A5" s="8" t="n">
        <v>4</v>
      </c>
      <c r="B5" s="3" t="inlineStr">
        <is>
          <t>RE-2026-0268</t>
        </is>
      </c>
      <c r="C5" s="4" t="inlineStr">
        <is>
          <t>Brunner Handel AG</t>
        </is>
      </c>
      <c r="D5" s="4" t="inlineStr">
        <is>
          <t>Thomas Brunner</t>
        </is>
      </c>
      <c r="E5" s="4" t="inlineStr">
        <is>
          <t>Basel</t>
        </is>
      </c>
      <c r="F5" s="3" t="inlineStr">
        <is>
          <t>BS</t>
        </is>
      </c>
      <c r="G5" s="4" t="inlineStr">
        <is>
          <t>CHE-276.430.912 MWST</t>
        </is>
      </c>
      <c r="H5" s="28" t="n">
        <v>46077</v>
      </c>
      <c r="I5" s="28" t="n">
        <v>46107</v>
      </c>
      <c r="J5" s="28" t="n">
        <v>46213</v>
      </c>
      <c r="K5" s="29" t="n">
        <v>18750</v>
      </c>
      <c r="L5" s="29" t="n">
        <v>5000</v>
      </c>
      <c r="M5" s="31">
        <f>MAX(0,K5-L5)</f>
        <v/>
      </c>
      <c r="N5" s="3" t="inlineStr">
        <is>
          <t>Normal</t>
        </is>
      </c>
      <c r="O5" s="31">
        <f>IFERROR(IF(Q5="Definitiver Verlust",M5*VLOOKUP(N5,Parameter!$A$2:$B$4,2,FALSE)/(1+VLOOKUP(N5,Parameter!$A$2:$B$4,2,FALSE)),0),0)</f>
        <v/>
      </c>
      <c r="P5" s="31">
        <f>M5-O5</f>
        <v/>
      </c>
      <c r="Q5" s="3" t="inlineStr">
        <is>
          <t>Teilzahlung</t>
        </is>
      </c>
      <c r="R5" s="31">
        <f>IF(OR(Q5="Definitiver Verlust",Q5="Konkurs"),O5,0)</f>
        <v/>
      </c>
      <c r="S5" s="4" t="inlineStr">
        <is>
          <t>Ratenzahlung vereinbart, Rest unsicher</t>
        </is>
      </c>
    </row>
    <row r="6">
      <c r="A6" s="2" t="n">
        <v>5</v>
      </c>
      <c r="B6" s="3" t="inlineStr">
        <is>
          <t>RE-2026-0305</t>
        </is>
      </c>
      <c r="C6" s="4" t="inlineStr">
        <is>
          <t>Müller Gastro SA</t>
        </is>
      </c>
      <c r="D6" s="4" t="inlineStr">
        <is>
          <t>Reto Müller</t>
        </is>
      </c>
      <c r="E6" s="4" t="inlineStr">
        <is>
          <t>Lausanne</t>
        </is>
      </c>
      <c r="F6" s="3" t="inlineStr">
        <is>
          <t>VD</t>
        </is>
      </c>
      <c r="G6" s="4" t="inlineStr">
        <is>
          <t>CHE-512.094.367 MWST</t>
        </is>
      </c>
      <c r="H6" s="28" t="n">
        <v>46093</v>
      </c>
      <c r="I6" s="28" t="n">
        <v>46123</v>
      </c>
      <c r="J6" s="28" t="n"/>
      <c r="K6" s="29" t="n">
        <v>3620</v>
      </c>
      <c r="L6" s="29" t="n">
        <v>1200</v>
      </c>
      <c r="M6" s="30">
        <f>MAX(0,K6-L6)</f>
        <v/>
      </c>
      <c r="N6" s="3" t="inlineStr">
        <is>
          <t>Sonder</t>
        </is>
      </c>
      <c r="O6" s="30">
        <f>IFERROR(IF(Q6="Definitiver Verlust",M6*VLOOKUP(N6,Parameter!$A$2:$B$4,2,FALSE)/(1+VLOOKUP(N6,Parameter!$A$2:$B$4,2,FALSE)),0),0)</f>
        <v/>
      </c>
      <c r="P6" s="30">
        <f>M6-O6</f>
        <v/>
      </c>
      <c r="Q6" s="3" t="inlineStr">
        <is>
          <t>Teilzahlung</t>
        </is>
      </c>
      <c r="R6" s="30">
        <f>IF(OR(Q6="Definitiver Verlust",Q6="Konkurs"),O6,0)</f>
        <v/>
      </c>
      <c r="S6" s="4" t="inlineStr">
        <is>
          <t>Teilzahlung erhalten, Restbetrag fraglich</t>
        </is>
      </c>
    </row>
    <row r="7">
      <c r="A7" s="8" t="n">
        <v>6</v>
      </c>
      <c r="B7" s="3" t="inlineStr">
        <is>
          <t>RE-2026-0349</t>
        </is>
      </c>
      <c r="C7" s="4" t="inlineStr">
        <is>
          <t>Wenger Immobilien AG</t>
        </is>
      </c>
      <c r="D7" s="4" t="inlineStr">
        <is>
          <t>Nicole Wenger</t>
        </is>
      </c>
      <c r="E7" s="4" t="inlineStr">
        <is>
          <t>Luzern</t>
        </is>
      </c>
      <c r="F7" s="3" t="inlineStr">
        <is>
          <t>LU</t>
        </is>
      </c>
      <c r="G7" s="4" t="inlineStr">
        <is>
          <t>CHE-189.662.405 MWST</t>
        </is>
      </c>
      <c r="H7" s="28" t="n">
        <v>46111</v>
      </c>
      <c r="I7" s="28" t="n">
        <v>46141</v>
      </c>
      <c r="J7" s="28" t="n">
        <v>46228</v>
      </c>
      <c r="K7" s="29" t="n">
        <v>12800</v>
      </c>
      <c r="L7" s="29" t="n">
        <v>0</v>
      </c>
      <c r="M7" s="31">
        <f>MAX(0,K7-L7)</f>
        <v/>
      </c>
      <c r="N7" s="3" t="inlineStr">
        <is>
          <t>Normal</t>
        </is>
      </c>
      <c r="O7" s="31">
        <f>IFERROR(IF(Q7="Definitiver Verlust",M7*VLOOKUP(N7,Parameter!$A$2:$B$4,2,FALSE)/(1+VLOOKUP(N7,Parameter!$A$2:$B$4,2,FALSE)),0),0)</f>
        <v/>
      </c>
      <c r="P7" s="31">
        <f>M7-O7</f>
        <v/>
      </c>
      <c r="Q7" s="3" t="inlineStr">
        <is>
          <t>Konkurs</t>
        </is>
      </c>
      <c r="R7" s="31">
        <f>IF(OR(Q7="Definitiver Verlust",Q7="Konkurs"),O7,0)</f>
        <v/>
      </c>
      <c r="S7" s="4" t="inlineStr">
        <is>
          <t>Konkursverfahren eröffnet, Dividende unwahrscheinlich</t>
        </is>
      </c>
    </row>
    <row r="8">
      <c r="A8" s="2" t="n">
        <v>7</v>
      </c>
      <c r="B8" s="3" t="inlineStr">
        <is>
          <t>RE-2026-0392</t>
        </is>
      </c>
      <c r="C8" s="4" t="inlineStr">
        <is>
          <t>Graf Druck GmbH</t>
        </is>
      </c>
      <c r="D8" s="4" t="inlineStr">
        <is>
          <t>Stefan Graf</t>
        </is>
      </c>
      <c r="E8" s="4" t="inlineStr">
        <is>
          <t>St. Gallen</t>
        </is>
      </c>
      <c r="F8" s="3" t="inlineStr">
        <is>
          <t>SG</t>
        </is>
      </c>
      <c r="G8" s="4" t="inlineStr">
        <is>
          <t>CHE-330.718.546 MWST</t>
        </is>
      </c>
      <c r="H8" s="28" t="n">
        <v>46130</v>
      </c>
      <c r="I8" s="28" t="n">
        <v>46160</v>
      </c>
      <c r="J8" s="28" t="n"/>
      <c r="K8" s="29" t="n">
        <v>5980</v>
      </c>
      <c r="L8" s="29" t="n">
        <v>2000</v>
      </c>
      <c r="M8" s="30">
        <f>MAX(0,K8-L8)</f>
        <v/>
      </c>
      <c r="N8" s="3" t="inlineStr">
        <is>
          <t>Reduziert</t>
        </is>
      </c>
      <c r="O8" s="30">
        <f>IFERROR(IF(Q8="Definitiver Verlust",M8*VLOOKUP(N8,Parameter!$A$2:$B$4,2,FALSE)/(1+VLOOKUP(N8,Parameter!$A$2:$B$4,2,FALSE)),0),0)</f>
        <v/>
      </c>
      <c r="P8" s="30">
        <f>M8-O8</f>
        <v/>
      </c>
      <c r="Q8" s="3" t="inlineStr">
        <is>
          <t>Offen</t>
        </is>
      </c>
      <c r="R8" s="30">
        <f>IF(OR(Q8="Definitiver Verlust",Q8="Konkurs"),O8,0)</f>
        <v/>
      </c>
      <c r="S8" s="4" t="inlineStr">
        <is>
          <t>Zahlungserinnerung versendet</t>
        </is>
      </c>
    </row>
    <row r="9">
      <c r="A9" s="8" t="n">
        <v>8</v>
      </c>
      <c r="B9" s="3" t="inlineStr">
        <is>
          <t>RE-2026-0431</t>
        </is>
      </c>
      <c r="C9" s="4" t="inlineStr">
        <is>
          <t>Bianchi Design Sagl</t>
        </is>
      </c>
      <c r="D9" s="4" t="inlineStr">
        <is>
          <t>Claudia Bianchi</t>
        </is>
      </c>
      <c r="E9" s="4" t="inlineStr">
        <is>
          <t>Lugano</t>
        </is>
      </c>
      <c r="F9" s="3" t="inlineStr">
        <is>
          <t>TI</t>
        </is>
      </c>
      <c r="G9" s="4" t="inlineStr">
        <is>
          <t>CHE-402.155.893 MWST</t>
        </is>
      </c>
      <c r="H9" s="28" t="n">
        <v>46148</v>
      </c>
      <c r="I9" s="28" t="n">
        <v>46178</v>
      </c>
      <c r="J9" s="28" t="n">
        <v>46233</v>
      </c>
      <c r="K9" s="29" t="n">
        <v>21400</v>
      </c>
      <c r="L9" s="29" t="n">
        <v>0</v>
      </c>
      <c r="M9" s="31">
        <f>MAX(0,K9-L9)</f>
        <v/>
      </c>
      <c r="N9" s="3" t="inlineStr">
        <is>
          <t>Normal</t>
        </is>
      </c>
      <c r="O9" s="31">
        <f>IFERROR(IF(Q9="Definitiver Verlust",M9*VLOOKUP(N9,Parameter!$A$2:$B$4,2,FALSE)/(1+VLOOKUP(N9,Parameter!$A$2:$B$4,2,FALSE)),0),0)</f>
        <v/>
      </c>
      <c r="P9" s="31">
        <f>M9-O9</f>
        <v/>
      </c>
      <c r="Q9" s="3" t="inlineStr">
        <is>
          <t>Definitiver Verlust</t>
        </is>
      </c>
      <c r="R9" s="31">
        <f>IF(OR(Q9="Definitiver Verlust",Q9="Konkurs"),O9,0)</f>
        <v/>
      </c>
      <c r="S9" s="4" t="inlineStr">
        <is>
          <t>Konkurs abgeschlossen, keine Dividende</t>
        </is>
      </c>
    </row>
    <row r="10">
      <c r="A10" s="2" t="n">
        <v>9</v>
      </c>
      <c r="B10" s="3" t="inlineStr">
        <is>
          <t>RE-2026-0478</t>
        </is>
      </c>
      <c r="C10" s="4" t="inlineStr">
        <is>
          <t>Schmid Elektro AG</t>
        </is>
      </c>
      <c r="D10" s="4" t="inlineStr">
        <is>
          <t>Daniela Schmid</t>
        </is>
      </c>
      <c r="E10" s="4" t="inlineStr">
        <is>
          <t>Winterthur</t>
        </is>
      </c>
      <c r="F10" s="3" t="inlineStr">
        <is>
          <t>ZH</t>
        </is>
      </c>
      <c r="G10" s="4" t="inlineStr">
        <is>
          <t>CHE-257.940.118 MWST</t>
        </is>
      </c>
      <c r="H10" s="28" t="n">
        <v>46175</v>
      </c>
      <c r="I10" s="28" t="n">
        <v>46205</v>
      </c>
      <c r="J10" s="28" t="n"/>
      <c r="K10" s="29" t="n">
        <v>8150</v>
      </c>
      <c r="L10" s="29" t="n">
        <v>0</v>
      </c>
      <c r="M10" s="30">
        <f>MAX(0,K10-L10)</f>
        <v/>
      </c>
      <c r="N10" s="3" t="inlineStr">
        <is>
          <t>Normal</t>
        </is>
      </c>
      <c r="O10" s="30">
        <f>IFERROR(IF(Q10="Definitiver Verlust",M10*VLOOKUP(N10,Parameter!$A$2:$B$4,2,FALSE)/(1+VLOOKUP(N10,Parameter!$A$2:$B$4,2,FALSE)),0),0)</f>
        <v/>
      </c>
      <c r="P10" s="30">
        <f>M10-O10</f>
        <v/>
      </c>
      <c r="Q10" s="3" t="inlineStr">
        <is>
          <t>Betreibung</t>
        </is>
      </c>
      <c r="R10" s="30">
        <f>IF(OR(Q10="Definitiver Verlust",Q10="Konkurs"),O10,0)</f>
        <v/>
      </c>
      <c r="S10" s="4" t="inlineStr">
        <is>
          <t>Pfändung angeordnet</t>
        </is>
      </c>
    </row>
    <row r="11">
      <c r="A11" s="10" t="inlineStr">
        <is>
          <t>TOTAL</t>
        </is>
      </c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32">
        <f>SUM(K2:K10)</f>
        <v/>
      </c>
      <c r="L11" s="32">
        <f>SUM(L2:L10)</f>
        <v/>
      </c>
      <c r="M11" s="32">
        <f>SUM(M2:M10)</f>
        <v/>
      </c>
      <c r="N11" s="10" t="n"/>
      <c r="O11" s="32">
        <f>SUM(O2:O10)</f>
        <v/>
      </c>
      <c r="P11" s="32">
        <f>SUM(P2:P10)</f>
        <v/>
      </c>
      <c r="Q11" s="10" t="n"/>
      <c r="R11" s="32">
        <f>SUM(R2:R10)</f>
        <v/>
      </c>
      <c r="S11" s="10" t="n"/>
    </row>
  </sheetData>
  <autoFilter ref="A1:S10"/>
  <conditionalFormatting sqref="K2:K10">
    <cfRule type="cellIs" priority="1" operator="lessThan" dxfId="0" stopIfTrue="1">
      <formula>0</formula>
    </cfRule>
  </conditionalFormatting>
  <conditionalFormatting sqref="L2:L10">
    <cfRule type="cellIs" priority="2" operator="lessThan" dxfId="0" stopIfTrue="1">
      <formula>0</formula>
    </cfRule>
  </conditionalFormatting>
  <conditionalFormatting sqref="M2:M10">
    <cfRule type="cellIs" priority="3" operator="lessThan" dxfId="0" stopIfTrue="1">
      <formula>0</formula>
    </cfRule>
    <cfRule type="expression" priority="5" dxfId="1" stopIfTrue="1">
      <formula>AND($Q2="Definitiver Verlust",$M2&gt;0)</formula>
    </cfRule>
  </conditionalFormatting>
  <conditionalFormatting sqref="Q2:Q10">
    <cfRule type="expression" priority="4" dxfId="0" stopIfTrue="1">
      <formula>AND($Q2="Definitiver Verlust",$J2="")</formula>
    </cfRule>
  </conditionalFormatting>
  <dataValidations count="2">
    <dataValidation sqref="Q2:Q10" showErrorMessage="1" showInputMessage="1" allowBlank="1" type="list">
      <formula1>"Offen,Betreibung,Konkurs,Definitiver Verlust,Teilzahlung,Abgeschlossen"</formula1>
    </dataValidation>
    <dataValidation sqref="N2:N10" showErrorMessage="1" showInputMessage="1" allowBlank="1" type="list">
      <formula1>"Normal,Reduziert,Sonder"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workbookViewId="0">
      <selection activeCell="A1" sqref="A1"/>
    </sheetView>
  </sheetViews>
  <sheetFormatPr baseColWidth="8" defaultRowHeight="15"/>
  <cols>
    <col width="36" customWidth="1" min="1" max="1"/>
    <col width="24" customWidth="1" min="2" max="2"/>
    <col width="22" customWidth="1" min="3" max="3"/>
    <col width="22" customWidth="1" min="4" max="4"/>
  </cols>
  <sheetData>
    <row r="1">
      <c r="A1" s="12" t="inlineStr">
        <is>
          <t>Auswertung Debitorenverluste und MWST-Korrekturen 2026</t>
        </is>
      </c>
    </row>
    <row r="2">
      <c r="A2" s="13" t="inlineStr">
        <is>
          <t>Zusammenfassung für Finanzbuchhaltung und MWST-Abrechnung (ESTV)</t>
        </is>
      </c>
    </row>
    <row r="3"/>
    <row r="4">
      <c r="A4" s="14" t="inlineStr">
        <is>
          <t>Anzahl erfasster Fälle</t>
        </is>
      </c>
      <c r="B4" s="15">
        <f>COUNTIF(Debitorenverluste!$A$2:$A$1000,"&lt;&gt;")</f>
        <v/>
      </c>
    </row>
    <row r="5">
      <c r="A5" s="14" t="inlineStr">
        <is>
          <t>Anzahl definitive Verluste</t>
        </is>
      </c>
      <c r="B5" s="15">
        <f>COUNTIF(Debitorenverluste!$Q$2:$Q$1000,"Definitiver Verlust")</f>
        <v/>
      </c>
    </row>
    <row r="6">
      <c r="A6" s="14" t="inlineStr">
        <is>
          <t>Total Originalforderungen brutto</t>
        </is>
      </c>
      <c r="B6" s="33">
        <f>SUM(Debitorenverluste!$K$2:$K$1000)</f>
        <v/>
      </c>
    </row>
    <row r="7">
      <c r="A7" s="14" t="inlineStr">
        <is>
          <t>Total definitive Verluste brutto</t>
        </is>
      </c>
      <c r="B7" s="33">
        <f>SUM(Debitorenverluste!$M$2:$M$1000)</f>
        <v/>
      </c>
    </row>
    <row r="8">
      <c r="A8" s="14" t="inlineStr">
        <is>
          <t>Total korrigierbare MWST</t>
        </is>
      </c>
      <c r="B8" s="34">
        <f>SUM(Debitorenverluste!$O$2:$O$1000)</f>
        <v/>
      </c>
    </row>
    <row r="9">
      <c r="A9" s="14" t="inlineStr">
        <is>
          <t>Durchschnittlicher definitiver Verlust</t>
        </is>
      </c>
      <c r="B9" s="34">
        <f>IFERROR(AVERAGEIF(Debitorenverluste!$M$2:$M$1000,"&gt;0",Debitorenverluste!$M$2:$M$1000),0)</f>
        <v/>
      </c>
    </row>
    <row r="10">
      <c r="A10" s="14" t="inlineStr">
        <is>
          <t>Verlustquote</t>
        </is>
      </c>
      <c r="B10" s="35">
        <f>IF(SUM(Debitorenverluste!$K$2:$K$1000)=0,0,SUM(Debitorenverluste!$M$2:$M$1000)/SUM(Debitorenverluste!$K$2:$K$1000))</f>
        <v/>
      </c>
    </row>
    <row r="11"/>
    <row r="12"/>
    <row r="13">
      <c r="A13" s="19" t="inlineStr">
        <is>
          <t>Auswertung nach Status</t>
        </is>
      </c>
    </row>
    <row r="14">
      <c r="A14" s="20" t="inlineStr">
        <is>
          <t>Status</t>
        </is>
      </c>
      <c r="B14" s="20" t="inlineStr">
        <is>
          <t>Anzahl Fälle</t>
        </is>
      </c>
      <c r="C14" s="20" t="inlineStr">
        <is>
          <t>Betrag brutto CHF</t>
        </is>
      </c>
      <c r="D14" s="20" t="inlineStr">
        <is>
          <t>MWST-Korrektur CHF</t>
        </is>
      </c>
    </row>
    <row r="15">
      <c r="A15" s="21" t="inlineStr">
        <is>
          <t>Offen</t>
        </is>
      </c>
      <c r="B15" s="22">
        <f>COUNTIF(Debitorenverluste!$Q$2:$Q$1000,A15)</f>
        <v/>
      </c>
      <c r="C15" s="30">
        <f>SUMIF(Debitorenverluste!$Q$2:$Q$1000,A15,Debitorenverluste!$M$2:$M$1000)</f>
        <v/>
      </c>
      <c r="D15" s="30">
        <f>SUMIF(Debitorenverluste!$Q$2:$Q$1000,A15,Debitorenverluste!$R$2:$R$1000)</f>
        <v/>
      </c>
    </row>
    <row r="16">
      <c r="A16" s="23" t="inlineStr">
        <is>
          <t>Betreibung</t>
        </is>
      </c>
      <c r="B16" s="24">
        <f>COUNTIF(Debitorenverluste!$Q$2:$Q$1000,A16)</f>
        <v/>
      </c>
      <c r="C16" s="31">
        <f>SUMIF(Debitorenverluste!$Q$2:$Q$1000,A16,Debitorenverluste!$M$2:$M$1000)</f>
        <v/>
      </c>
      <c r="D16" s="31">
        <f>SUMIF(Debitorenverluste!$Q$2:$Q$1000,A16,Debitorenverluste!$R$2:$R$1000)</f>
        <v/>
      </c>
    </row>
    <row r="17">
      <c r="A17" s="21" t="inlineStr">
        <is>
          <t>Konkurs</t>
        </is>
      </c>
      <c r="B17" s="22">
        <f>COUNTIF(Debitorenverluste!$Q$2:$Q$1000,A17)</f>
        <v/>
      </c>
      <c r="C17" s="30">
        <f>SUMIF(Debitorenverluste!$Q$2:$Q$1000,A17,Debitorenverluste!$M$2:$M$1000)</f>
        <v/>
      </c>
      <c r="D17" s="30">
        <f>SUMIF(Debitorenverluste!$Q$2:$Q$1000,A17,Debitorenverluste!$R$2:$R$1000)</f>
        <v/>
      </c>
    </row>
    <row r="18">
      <c r="A18" s="23" t="inlineStr">
        <is>
          <t>Definitiver Verlust</t>
        </is>
      </c>
      <c r="B18" s="24">
        <f>COUNTIF(Debitorenverluste!$Q$2:$Q$1000,A18)</f>
        <v/>
      </c>
      <c r="C18" s="31">
        <f>SUMIF(Debitorenverluste!$Q$2:$Q$1000,A18,Debitorenverluste!$M$2:$M$1000)</f>
        <v/>
      </c>
      <c r="D18" s="31">
        <f>SUMIF(Debitorenverluste!$Q$2:$Q$1000,A18,Debitorenverluste!$R$2:$R$1000)</f>
        <v/>
      </c>
    </row>
    <row r="19">
      <c r="A19" s="21" t="inlineStr">
        <is>
          <t>Teilzahlung</t>
        </is>
      </c>
      <c r="B19" s="22">
        <f>COUNTIF(Debitorenverluste!$Q$2:$Q$1000,A19)</f>
        <v/>
      </c>
      <c r="C19" s="30">
        <f>SUMIF(Debitorenverluste!$Q$2:$Q$1000,A19,Debitorenverluste!$M$2:$M$1000)</f>
        <v/>
      </c>
      <c r="D19" s="30">
        <f>SUMIF(Debitorenverluste!$Q$2:$Q$1000,A19,Debitorenverluste!$R$2:$R$1000)</f>
        <v/>
      </c>
    </row>
    <row r="20">
      <c r="A20" s="23" t="inlineStr">
        <is>
          <t>Abgeschlossen</t>
        </is>
      </c>
      <c r="B20" s="24">
        <f>COUNTIF(Debitorenverluste!$Q$2:$Q$1000,A20)</f>
        <v/>
      </c>
      <c r="C20" s="31">
        <f>SUMIF(Debitorenverluste!$Q$2:$Q$1000,A20,Debitorenverluste!$M$2:$M$1000)</f>
        <v/>
      </c>
      <c r="D20" s="31">
        <f>SUMIF(Debitorenverluste!$Q$2:$Q$1000,A20,Debitorenverluste!$R$2:$R$1000)</f>
        <v/>
      </c>
    </row>
    <row r="21"/>
    <row r="22"/>
    <row r="23">
      <c r="A23" s="19" t="inlineStr">
        <is>
          <t>MWST-Korrektur nach MWST-Satz</t>
        </is>
      </c>
    </row>
    <row r="24">
      <c r="A24" s="20" t="inlineStr">
        <is>
          <t>MWST-Satz</t>
        </is>
      </c>
      <c r="B24" s="20" t="inlineStr">
        <is>
          <t>Korrigierbare MWST CHF</t>
        </is>
      </c>
    </row>
    <row r="25">
      <c r="A25" s="21" t="inlineStr">
        <is>
          <t>Normal</t>
        </is>
      </c>
      <c r="B25" s="30">
        <f>SUMIF(Debitorenverluste!$N$2:$N$1000,A25,Debitorenverluste!$R$2:$R$1000)</f>
        <v/>
      </c>
    </row>
    <row r="26">
      <c r="A26" s="23" t="inlineStr">
        <is>
          <t>Reduziert</t>
        </is>
      </c>
      <c r="B26" s="31">
        <f>SUMIF(Debitorenverluste!$N$2:$N$1000,A26,Debitorenverluste!$R$2:$R$1000)</f>
        <v/>
      </c>
    </row>
    <row r="27">
      <c r="A27" s="21" t="inlineStr">
        <is>
          <t>Sonder</t>
        </is>
      </c>
      <c r="B27" s="30">
        <f>SUMIF(Debitorenverluste!$N$2:$N$1000,A27,Debitorenverluste!$R$2:$R$1000)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95" customWidth="1" min="1" max="1"/>
    <col width="14" customWidth="1" min="2" max="2"/>
    <col width="28" customWidth="1" min="3" max="3"/>
  </cols>
  <sheetData>
    <row r="1">
      <c r="A1" s="12" t="inlineStr">
        <is>
          <t>Parameter MWST-Sätze Schweiz</t>
        </is>
      </c>
    </row>
    <row r="2">
      <c r="A2" s="20" t="inlineStr">
        <is>
          <t>Schlüssel</t>
        </is>
      </c>
      <c r="B2" s="20" t="inlineStr">
        <is>
          <t>MWST-Satz</t>
        </is>
      </c>
      <c r="C2" s="20" t="inlineStr">
        <is>
          <t>Bezeichnung</t>
        </is>
      </c>
    </row>
    <row r="3">
      <c r="A3" s="21" t="inlineStr">
        <is>
          <t>Normal</t>
        </is>
      </c>
      <c r="B3" s="36" t="n">
        <v>0.081</v>
      </c>
      <c r="C3" s="21" t="inlineStr">
        <is>
          <t>MWST-Normalsatz</t>
        </is>
      </c>
    </row>
    <row r="4">
      <c r="A4" s="23" t="inlineStr">
        <is>
          <t>Reduziert</t>
        </is>
      </c>
      <c r="B4" s="37" t="n">
        <v>0.026</v>
      </c>
      <c r="C4" s="23" t="inlineStr">
        <is>
          <t>Reduzierter MWST-Satz</t>
        </is>
      </c>
    </row>
    <row r="5">
      <c r="A5" s="21" t="inlineStr">
        <is>
          <t>Sonder</t>
        </is>
      </c>
      <c r="B5" s="36" t="n">
        <v>0.038</v>
      </c>
      <c r="C5" s="21" t="inlineStr">
        <is>
          <t>Sondersatz Beherbergung</t>
        </is>
      </c>
    </row>
    <row r="6"/>
    <row r="7">
      <c r="A7" s="19" t="inlineStr">
        <is>
          <t>Hinweise zur MWST-Korrektur bei Debitorenverlusten</t>
        </is>
      </c>
    </row>
    <row r="8" ht="28" customHeight="1">
      <c r="A8" s="27" t="inlineStr">
        <is>
          <t>• Die MWST-Korrektur ist erst bei definitivem Debitorenverlust beziehungsweise nach belegtem Konkurs- oder Betreibungsverfahren zu berücksichtigen.</t>
        </is>
      </c>
    </row>
    <row r="9" ht="28" customHeight="1">
      <c r="A9" s="27" t="inlineStr">
        <is>
          <t>• Belege, Mahnungen, Verlustscheine und Konkursunterlagen sind aufzubewahren.</t>
        </is>
      </c>
    </row>
    <row r="10" ht="28" customHeight="1">
      <c r="A10" s="27" t="inlineStr">
        <is>
          <t>• Die Behandlung ist mit der MWST-Abrechnung und den Vorgaben der ESTV abzustimmen.</t>
        </is>
      </c>
    </row>
    <row r="11" ht="28" customHeight="1">
      <c r="A11" s="27" t="inlineStr">
        <is>
          <t>• Diese Vorlage ersetzt keine steuerliche Prüfung durch eine Fachperson.</t>
        </is>
      </c>
    </row>
    <row r="12" ht="28" customHeight="1">
      <c r="A12" s="27" t="inlineStr">
        <is>
          <t>• Der MWST-Anteil wird aus dem Bruttoverlust herausgerechnet: Brutto x Satz / (1 + Satz).</t>
        </is>
      </c>
    </row>
    <row r="13"/>
    <row r="14">
      <c r="A14" s="19" t="inlineStr">
        <is>
          <t>Anleitung</t>
        </is>
      </c>
    </row>
    <row r="15" ht="26" customHeight="1">
      <c r="A15" s="27" t="inlineStr">
        <is>
          <t>• Blatt «Debitorenverluste»: Erfassen Sie alle Verlustfälle in den gelb hinterlegten Eingabefeldern.</t>
        </is>
      </c>
    </row>
    <row r="16" ht="26" customHeight="1">
      <c r="A16" s="27" t="inlineStr">
        <is>
          <t>• Die Spalten «Definitiver Verlust», «MWST-Anteil», «Nettoverlust» und «MWST-Korrektur» werden automatisch berechnet.</t>
        </is>
      </c>
    </row>
    <row r="17" ht="26" customHeight="1">
      <c r="A17" s="27" t="inlineStr">
        <is>
          <t>• Wählen Sie den MWST-Schlüssel (Normal, Reduziert, Sonder) und den Status über die Dropdown-Listen.</t>
        </is>
      </c>
    </row>
    <row r="18" ht="26" customHeight="1">
      <c r="A18" s="27" t="inlineStr">
        <is>
          <t>• Blatt «Auswertung»: Kennzahlen, Statusauswertung und Diagramme für Buchhaltung und MWST-Abrechnung.</t>
        </is>
      </c>
    </row>
    <row r="19" ht="26" customHeight="1">
      <c r="A19" s="27" t="inlineStr">
        <is>
          <t>• Blatt «Parameter»: MWST-Sätze und fachliche Hinweise. Änderungen wirken automatisch auf alle Formeln.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2026-08-01T14:34:21Z</dcterms:created>
  <dcterms:modified xmlns:dcterms="http://purl.org/dc/terms/" xmlns:xsi="http://www.w3.org/2001/XMLSchema-instance" xsi:type="dcterms:W3CDTF">2026-08-01T14:34:21Z</dcterms:modified>
</cp:coreProperties>
</file>