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ukosten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'Baukosten'!$A$3:$W$103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CHF #'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4B5563"/>
      <sz val="9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CFE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165" fontId="5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49" fontId="5" fillId="3" borderId="1" applyAlignment="1" pivotButton="0" quotePrefix="0" xfId="0">
      <alignment horizontal="right" vertical="center"/>
    </xf>
    <xf numFmtId="49" fontId="5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6" borderId="1" pivotButton="0" quotePrefix="0" xfId="0"/>
    <xf numFmtId="0" fontId="5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gegenüber Istkosten je Bauphase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'Auswertung'!B19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'Auswertung'!$A$20:$A$24</f>
            </numRef>
          </cat>
          <val>
            <numRef>
              <f>'Auswertung'!$B$20:$B$24</f>
            </numRef>
          </val>
        </ser>
        <ser>
          <idx val="1"/>
          <order val="1"/>
          <tx>
            <strRef>
              <f>'Auswertung'!C19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'Auswertung'!$A$20:$A$24</f>
            </numRef>
          </cat>
          <val>
            <numRef>
              <f>'Auswertung'!$C$20:$C$24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Bauphase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Istkosten je Kostenart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'Auswertung'!I19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'Auswertung'!$H$20:$H$28</f>
            </numRef>
          </cat>
          <val>
            <numRef>
              <f>'Auswertung'!$I$20:$I$28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CHF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Kostenart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Kostenverteilung nach Bauphase</a:t>
            </a:r>
          </a:p>
        </rich>
      </tx>
    </title>
    <plotArea>
      <pieChart>
        <varyColors val="1"/>
        <ser>
          <idx val="0"/>
          <order val="0"/>
          <tx>
            <strRef>
              <f>'Auswertung'!C19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'Auswertung'!$A$20:$A$24</f>
            </numRef>
          </cat>
          <val>
            <numRef>
              <f>'Auswertung'!$C$20:$C$24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2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8" customWidth="1" min="3" max="3"/>
    <col width="22" customWidth="1" min="4" max="4"/>
    <col width="19" customWidth="1" min="5" max="5"/>
    <col width="31" customWidth="1" min="6" max="6"/>
    <col width="28" customWidth="1" min="7" max="7"/>
    <col width="21" customWidth="1" min="8" max="8"/>
    <col width="16" customWidth="1" min="9" max="9"/>
    <col width="10" customWidth="1" min="10" max="10"/>
    <col width="16" customWidth="1" min="11" max="11"/>
    <col width="16" customWidth="1" min="12" max="12"/>
    <col width="16" customWidth="1" min="13" max="13"/>
    <col width="19" customWidth="1" min="14" max="14"/>
    <col width="20" customWidth="1" min="15" max="15"/>
    <col width="13" customWidth="1" min="16" max="16"/>
    <col width="17" customWidth="1" min="17" max="17"/>
    <col width="20" customWidth="1" min="18" max="18"/>
    <col width="22" customWidth="1" min="19" max="19"/>
    <col width="14" customWidth="1" min="20" max="20"/>
    <col width="21" customWidth="1" min="21" max="21"/>
    <col width="27" customWidth="1" min="22" max="22"/>
    <col width="23" customWidth="1" min="23" max="23"/>
  </cols>
  <sheetData>
    <row r="1" ht="28" customHeight="1">
      <c r="A1" s="1" t="inlineStr">
        <is>
          <t>Baukosten – Schweiz</t>
        </is>
      </c>
    </row>
    <row r="2">
      <c r="A2" s="2" t="inlineStr">
        <is>
          <t>Erfassung von Baukosten für Renovationen, Umbauten und kleinere Neubauten</t>
        </is>
      </c>
    </row>
    <row r="3" ht="34" customHeight="1">
      <c r="A3" s="3" t="inlineStr">
        <is>
          <t>Positionsnummer</t>
        </is>
      </c>
      <c r="B3" s="3" t="inlineStr">
        <is>
          <t>Projekt</t>
        </is>
      </c>
      <c r="C3" s="3" t="inlineStr">
        <is>
          <t>Bauphase</t>
        </is>
      </c>
      <c r="D3" s="3" t="inlineStr">
        <is>
          <t>Kostenart</t>
        </is>
      </c>
      <c r="E3" s="3" t="inlineStr">
        <is>
          <t>Kostenstelle</t>
        </is>
      </c>
      <c r="F3" s="3" t="inlineStr">
        <is>
          <t>Beschreibung</t>
        </is>
      </c>
      <c r="G3" s="3" t="inlineStr">
        <is>
          <t>Lieferant / Unternehmen</t>
        </is>
      </c>
      <c r="H3" s="3" t="inlineStr">
        <is>
          <t>Verantwortlich</t>
        </is>
      </c>
      <c r="I3" s="3" t="inlineStr">
        <is>
          <t>Stadt</t>
        </is>
      </c>
      <c r="J3" s="3" t="inlineStr">
        <is>
          <t>Kanton</t>
        </is>
      </c>
      <c r="K3" s="3" t="inlineStr">
        <is>
          <t>Rechnungsdatum</t>
        </is>
      </c>
      <c r="L3" s="3" t="inlineStr">
        <is>
          <t>Fälligkeitsdatum</t>
        </is>
      </c>
      <c r="M3" s="3" t="inlineStr">
        <is>
          <t>Status</t>
        </is>
      </c>
      <c r="N3" s="3" t="inlineStr">
        <is>
          <t>Budget exkl. MWST</t>
        </is>
      </c>
      <c r="O3" s="3" t="inlineStr">
        <is>
          <t>Istkosten exkl. MWST</t>
        </is>
      </c>
      <c r="P3" s="3" t="inlineStr">
        <is>
          <t>MWST-Satz</t>
        </is>
      </c>
      <c r="Q3" s="3" t="inlineStr">
        <is>
          <t>MWST-Betrag</t>
        </is>
      </c>
      <c r="R3" s="3" t="inlineStr">
        <is>
          <t>Istkosten inkl. MWST</t>
        </is>
      </c>
      <c r="S3" s="3" t="inlineStr">
        <is>
          <t>Abweichung CHF (Ist-Budget)</t>
        </is>
      </c>
      <c r="T3" s="3" t="inlineStr">
        <is>
          <t>Abweichung %</t>
        </is>
      </c>
      <c r="U3" s="3" t="inlineStr">
        <is>
          <t>Prognose Endkosten</t>
        </is>
      </c>
      <c r="V3" s="3" t="inlineStr">
        <is>
          <t>Bemerkung</t>
        </is>
      </c>
      <c r="W3" s="3" t="inlineStr">
        <is>
          <t>Budgetstatus</t>
        </is>
      </c>
    </row>
    <row r="4" ht="22" customHeight="1">
      <c r="A4" s="4" t="inlineStr">
        <is>
          <t>001</t>
        </is>
      </c>
      <c r="B4" s="5" t="inlineStr">
        <is>
          <t>Umbau Wohnhaus Zürich</t>
        </is>
      </c>
      <c r="C4" s="6" t="inlineStr">
        <is>
          <t>Planung</t>
        </is>
      </c>
      <c r="D4" s="6" t="inlineStr">
        <is>
          <t>Architekt</t>
        </is>
      </c>
      <c r="E4" s="6" t="inlineStr">
        <is>
          <t>1000 Planung</t>
        </is>
      </c>
      <c r="F4" s="5" t="inlineStr">
        <is>
          <t>Vorprojekt und Ausführungsplanung</t>
        </is>
      </c>
      <c r="G4" s="5" t="inlineStr">
        <is>
          <t>Architektur Meier AG</t>
        </is>
      </c>
      <c r="H4" s="5" t="inlineStr">
        <is>
          <t>Andrea Müller</t>
        </is>
      </c>
      <c r="I4" s="6" t="inlineStr">
        <is>
          <t>Zürich</t>
        </is>
      </c>
      <c r="J4" s="4" t="inlineStr">
        <is>
          <t>ZH</t>
        </is>
      </c>
      <c r="K4" s="38" t="n">
        <v>46037</v>
      </c>
      <c r="L4" s="38" t="n">
        <v>46068</v>
      </c>
      <c r="M4" s="4" t="inlineStr">
        <is>
          <t>Bezahlt</t>
        </is>
      </c>
      <c r="N4" s="8" t="n">
        <v>20000</v>
      </c>
      <c r="O4" s="8" t="n">
        <v>18500</v>
      </c>
      <c r="P4" s="9">
        <f>IF($A4="","",IFERROR(VLOOKUP($D4,'Anleitung'!$H$3:$I$11,2,FALSE),0))</f>
        <v/>
      </c>
      <c r="Q4" s="10">
        <f>IF(OR($A4="",$O4=""),"",IFERROR($O4*$P4,0))</f>
        <v/>
      </c>
      <c r="R4" s="10">
        <f>IF(OR($A4="",$O4=""),"",IFERROR($O4+$Q4,0))</f>
        <v/>
      </c>
      <c r="S4" s="10">
        <f>IF(OR($A4="",$N4="",$O4=""),"",$O4-$N4)</f>
        <v/>
      </c>
      <c r="T4" s="9">
        <f>IF(OR($A4="",$N4="",$S4=""),"",IF($N4=0,0,$S4/$N4))</f>
        <v/>
      </c>
      <c r="U4" s="10">
        <f>IF(OR($A4="",$O4=""),"",IF($M4="Bezahlt",$R4,$O4))</f>
        <v/>
      </c>
      <c r="V4" s="5" t="inlineStr">
        <is>
          <t>Rechnung geprüft</t>
        </is>
      </c>
      <c r="W4" s="11">
        <f>IF($A4="","",IF($S4="","",IF($S4&gt;0,"Budget überschritten","Im Budget")))</f>
        <v/>
      </c>
    </row>
    <row r="5" ht="22" customHeight="1">
      <c r="A5" s="4" t="inlineStr">
        <is>
          <t>002</t>
        </is>
      </c>
      <c r="B5" s="5" t="inlineStr">
        <is>
          <t>Umbau Wohnhaus Zürich</t>
        </is>
      </c>
      <c r="C5" s="6" t="inlineStr">
        <is>
          <t>Planung</t>
        </is>
      </c>
      <c r="D5" s="6" t="inlineStr">
        <is>
          <t>Baubewilligung</t>
        </is>
      </c>
      <c r="E5" s="6" t="inlineStr">
        <is>
          <t>1100 Bewilligungen</t>
        </is>
      </c>
      <c r="F5" s="5" t="inlineStr">
        <is>
          <t>Baubewilligung und Gebühren</t>
        </is>
      </c>
      <c r="G5" s="5" t="inlineStr">
        <is>
          <t>Bauinspektorat Zürich</t>
        </is>
      </c>
      <c r="H5" s="5" t="inlineStr">
        <is>
          <t>Markus Keller</t>
        </is>
      </c>
      <c r="I5" s="6" t="inlineStr">
        <is>
          <t>Zürich</t>
        </is>
      </c>
      <c r="J5" s="4" t="inlineStr">
        <is>
          <t>ZH</t>
        </is>
      </c>
      <c r="K5" s="38" t="n">
        <v>46055</v>
      </c>
      <c r="L5" s="38" t="n">
        <v>46085</v>
      </c>
      <c r="M5" s="4" t="inlineStr">
        <is>
          <t>Bezahlt</t>
        </is>
      </c>
      <c r="N5" s="8" t="n">
        <v>4500</v>
      </c>
      <c r="O5" s="8" t="n">
        <v>4600</v>
      </c>
      <c r="P5" s="12">
        <f>IF($A5="","",IFERROR(VLOOKUP($D5,'Anleitung'!$H$3:$I$11,2,FALSE),0))</f>
        <v/>
      </c>
      <c r="Q5" s="13">
        <f>IF(OR($A5="",$O5=""),"",IFERROR($O5*$P5,0))</f>
        <v/>
      </c>
      <c r="R5" s="13">
        <f>IF(OR($A5="",$O5=""),"",IFERROR($O5+$Q5,0))</f>
        <v/>
      </c>
      <c r="S5" s="13">
        <f>IF(OR($A5="",$N5="",$O5=""),"",$O5-$N5)</f>
        <v/>
      </c>
      <c r="T5" s="12">
        <f>IF(OR($A5="",$N5="",$S5=""),"",IF($N5=0,0,$S5/$N5))</f>
        <v/>
      </c>
      <c r="U5" s="13">
        <f>IF(OR($A5="",$O5=""),"",IF($M5="Bezahlt",$R5,$O5))</f>
        <v/>
      </c>
      <c r="V5" s="5" t="inlineStr">
        <is>
          <t>Gebühren gemäss Verfügung</t>
        </is>
      </c>
      <c r="W5" s="14">
        <f>IF($A5="","",IF($S5="","",IF($S5&gt;0,"Budget überschritten","Im Budget")))</f>
        <v/>
      </c>
    </row>
    <row r="6" ht="22" customHeight="1">
      <c r="A6" s="4" t="inlineStr">
        <is>
          <t>003</t>
        </is>
      </c>
      <c r="B6" s="5" t="inlineStr">
        <is>
          <t>Umbau Wohnhaus Zürich</t>
        </is>
      </c>
      <c r="C6" s="6" t="inlineStr">
        <is>
          <t>Rohbau</t>
        </is>
      </c>
      <c r="D6" s="6" t="inlineStr">
        <is>
          <t>Baumeisterarbeiten</t>
        </is>
      </c>
      <c r="E6" s="6" t="inlineStr">
        <is>
          <t>2000 Rohbau</t>
        </is>
      </c>
      <c r="F6" s="5" t="inlineStr">
        <is>
          <t>Abbruch, Beton- und Maurerarbeiten</t>
        </is>
      </c>
      <c r="G6" s="5" t="inlineStr">
        <is>
          <t>BauPartner Zürich AG</t>
        </is>
      </c>
      <c r="H6" s="5" t="inlineStr">
        <is>
          <t>Sandra Meier</t>
        </is>
      </c>
      <c r="I6" s="6" t="inlineStr">
        <is>
          <t>Zürich</t>
        </is>
      </c>
      <c r="J6" s="4" t="inlineStr">
        <is>
          <t>ZH</t>
        </is>
      </c>
      <c r="K6" s="38" t="n">
        <v>46099</v>
      </c>
      <c r="L6" s="38" t="n">
        <v>46130</v>
      </c>
      <c r="M6" s="4" t="inlineStr">
        <is>
          <t>Freigegeben</t>
        </is>
      </c>
      <c r="N6" s="8" t="n">
        <v>85000</v>
      </c>
      <c r="O6" s="8" t="n">
        <v>78000</v>
      </c>
      <c r="P6" s="9">
        <f>IF($A6="","",IFERROR(VLOOKUP($D6,'Anleitung'!$H$3:$I$11,2,FALSE),0))</f>
        <v/>
      </c>
      <c r="Q6" s="10">
        <f>IF(OR($A6="",$O6=""),"",IFERROR($O6*$P6,0))</f>
        <v/>
      </c>
      <c r="R6" s="10">
        <f>IF(OR($A6="",$O6=""),"",IFERROR($O6+$Q6,0))</f>
        <v/>
      </c>
      <c r="S6" s="10">
        <f>IF(OR($A6="",$N6="",$O6=""),"",$O6-$N6)</f>
        <v/>
      </c>
      <c r="T6" s="9">
        <f>IF(OR($A6="",$N6="",$S6=""),"",IF($N6=0,0,$S6/$N6))</f>
        <v/>
      </c>
      <c r="U6" s="10">
        <f>IF(OR($A6="",$O6=""),"",IF($M6="Bezahlt",$R6,$O6))</f>
        <v/>
      </c>
      <c r="V6" s="5" t="inlineStr">
        <is>
          <t>Teilrechnung 1</t>
        </is>
      </c>
      <c r="W6" s="11">
        <f>IF($A6="","",IF($S6="","",IF($S6&gt;0,"Budget überschritten","Im Budget")))</f>
        <v/>
      </c>
    </row>
    <row r="7" ht="22" customHeight="1">
      <c r="A7" s="4" t="inlineStr">
        <is>
          <t>004</t>
        </is>
      </c>
      <c r="B7" s="5" t="inlineStr">
        <is>
          <t>Umbau Wohnhaus Zürich</t>
        </is>
      </c>
      <c r="C7" s="6" t="inlineStr">
        <is>
          <t>Gebäudetechnik</t>
        </is>
      </c>
      <c r="D7" s="6" t="inlineStr">
        <is>
          <t>Sanitär</t>
        </is>
      </c>
      <c r="E7" s="6" t="inlineStr">
        <is>
          <t>3100 Sanitär</t>
        </is>
      </c>
      <c r="F7" s="5" t="inlineStr">
        <is>
          <t>Sanitärleitungen und Apparate</t>
        </is>
      </c>
      <c r="G7" s="5" t="inlineStr">
        <is>
          <t>Sanitär Limmat AG</t>
        </is>
      </c>
      <c r="H7" s="5" t="inlineStr">
        <is>
          <t>Thomas Frei</t>
        </is>
      </c>
      <c r="I7" s="6" t="inlineStr">
        <is>
          <t>Zürich</t>
        </is>
      </c>
      <c r="J7" s="4" t="inlineStr">
        <is>
          <t>ZH</t>
        </is>
      </c>
      <c r="K7" s="38" t="n">
        <v>46134</v>
      </c>
      <c r="L7" s="38" t="n">
        <v>46164</v>
      </c>
      <c r="M7" s="4" t="inlineStr">
        <is>
          <t>In Prüfung</t>
        </is>
      </c>
      <c r="N7" s="8" t="n">
        <v>32000</v>
      </c>
      <c r="O7" s="8" t="n">
        <v>33600</v>
      </c>
      <c r="P7" s="12">
        <f>IF($A7="","",IFERROR(VLOOKUP($D7,'Anleitung'!$H$3:$I$11,2,FALSE),0))</f>
        <v/>
      </c>
      <c r="Q7" s="13">
        <f>IF(OR($A7="",$O7=""),"",IFERROR($O7*$P7,0))</f>
        <v/>
      </c>
      <c r="R7" s="13">
        <f>IF(OR($A7="",$O7=""),"",IFERROR($O7+$Q7,0))</f>
        <v/>
      </c>
      <c r="S7" s="13">
        <f>IF(OR($A7="",$N7="",$O7=""),"",$O7-$N7)</f>
        <v/>
      </c>
      <c r="T7" s="12">
        <f>IF(OR($A7="",$N7="",$S7=""),"",IF($N7=0,0,$S7/$N7))</f>
        <v/>
      </c>
      <c r="U7" s="13">
        <f>IF(OR($A7="",$O7=""),"",IF($M7="Bezahlt",$R7,$O7))</f>
        <v/>
      </c>
      <c r="V7" s="5" t="inlineStr">
        <is>
          <t>Nachtrag noch prüfen</t>
        </is>
      </c>
      <c r="W7" s="14">
        <f>IF($A7="","",IF($S7="","",IF($S7&gt;0,"Budget überschritten","Im Budget")))</f>
        <v/>
      </c>
    </row>
    <row r="8" ht="22" customHeight="1">
      <c r="A8" s="4" t="inlineStr">
        <is>
          <t>005</t>
        </is>
      </c>
      <c r="B8" s="5" t="inlineStr">
        <is>
          <t>Sanierung Büro Bern</t>
        </is>
      </c>
      <c r="C8" s="6" t="inlineStr">
        <is>
          <t>Gebäudetechnik</t>
        </is>
      </c>
      <c r="D8" s="6" t="inlineStr">
        <is>
          <t>Elektroinstallation</t>
        </is>
      </c>
      <c r="E8" s="6" t="inlineStr">
        <is>
          <t>3200 Elektro</t>
        </is>
      </c>
      <c r="F8" s="5" t="inlineStr">
        <is>
          <t>Elektroverteilung und Beleuchtung</t>
        </is>
      </c>
      <c r="G8" s="5" t="inlineStr">
        <is>
          <t>Elektro Bern Mitte AG</t>
        </is>
      </c>
      <c r="H8" s="5" t="inlineStr">
        <is>
          <t>Reto Schneider</t>
        </is>
      </c>
      <c r="I8" s="6" t="inlineStr">
        <is>
          <t>Bern</t>
        </is>
      </c>
      <c r="J8" s="4" t="inlineStr">
        <is>
          <t>BE</t>
        </is>
      </c>
      <c r="K8" s="38" t="n">
        <v>46154</v>
      </c>
      <c r="L8" s="38" t="n">
        <v>46185</v>
      </c>
      <c r="M8" s="4" t="inlineStr">
        <is>
          <t>Freigegeben</t>
        </is>
      </c>
      <c r="N8" s="8" t="n">
        <v>28500</v>
      </c>
      <c r="O8" s="8" t="n">
        <v>26900</v>
      </c>
      <c r="P8" s="9">
        <f>IF($A8="","",IFERROR(VLOOKUP($D8,'Anleitung'!$H$3:$I$11,2,FALSE),0))</f>
        <v/>
      </c>
      <c r="Q8" s="10">
        <f>IF(OR($A8="",$O8=""),"",IFERROR($O8*$P8,0))</f>
        <v/>
      </c>
      <c r="R8" s="10">
        <f>IF(OR($A8="",$O8=""),"",IFERROR($O8+$Q8,0))</f>
        <v/>
      </c>
      <c r="S8" s="10">
        <f>IF(OR($A8="",$N8="",$O8=""),"",$O8-$N8)</f>
        <v/>
      </c>
      <c r="T8" s="9">
        <f>IF(OR($A8="",$N8="",$S8=""),"",IF($N8=0,0,$S8/$N8))</f>
        <v/>
      </c>
      <c r="U8" s="10">
        <f>IF(OR($A8="",$O8=""),"",IF($M8="Bezahlt",$R8,$O8))</f>
        <v/>
      </c>
      <c r="V8" s="5" t="inlineStr">
        <is>
          <t>Akonto-Rechnung</t>
        </is>
      </c>
      <c r="W8" s="11">
        <f>IF($A8="","",IF($S8="","",IF($S8&gt;0,"Budget überschritten","Im Budget")))</f>
        <v/>
      </c>
    </row>
    <row r="9" ht="22" customHeight="1">
      <c r="A9" s="4" t="inlineStr">
        <is>
          <t>006</t>
        </is>
      </c>
      <c r="B9" s="5" t="inlineStr">
        <is>
          <t>Sanierung Büro Bern</t>
        </is>
      </c>
      <c r="C9" s="6" t="inlineStr">
        <is>
          <t>Ausbau</t>
        </is>
      </c>
      <c r="D9" s="6" t="inlineStr">
        <is>
          <t>Gipserarbeiten</t>
        </is>
      </c>
      <c r="E9" s="6" t="inlineStr">
        <is>
          <t>4100 Ausbau</t>
        </is>
      </c>
      <c r="F9" s="5" t="inlineStr">
        <is>
          <t>Wände, Decken und Malergrundierung</t>
        </is>
      </c>
      <c r="G9" s="5" t="inlineStr">
        <is>
          <t>Gipser Basel GmbH</t>
        </is>
      </c>
      <c r="H9" s="5" t="inlineStr">
        <is>
          <t>Nicole Brunner</t>
        </is>
      </c>
      <c r="I9" s="6" t="inlineStr">
        <is>
          <t>Basel</t>
        </is>
      </c>
      <c r="J9" s="4" t="inlineStr">
        <is>
          <t>BS</t>
        </is>
      </c>
      <c r="K9" s="38" t="n">
        <v>46181</v>
      </c>
      <c r="L9" s="38" t="n">
        <v>46211</v>
      </c>
      <c r="M9" s="4" t="inlineStr">
        <is>
          <t>Offen</t>
        </is>
      </c>
      <c r="N9" s="8" t="n">
        <v>18000</v>
      </c>
      <c r="O9" s="8" t="n">
        <v>0</v>
      </c>
      <c r="P9" s="12">
        <f>IF($A9="","",IFERROR(VLOOKUP($D9,'Anleitung'!$H$3:$I$11,2,FALSE),0))</f>
        <v/>
      </c>
      <c r="Q9" s="13">
        <f>IF(OR($A9="",$O9=""),"",IFERROR($O9*$P9,0))</f>
        <v/>
      </c>
      <c r="R9" s="13">
        <f>IF(OR($A9="",$O9=""),"",IFERROR($O9+$Q9,0))</f>
        <v/>
      </c>
      <c r="S9" s="13">
        <f>IF(OR($A9="",$N9="",$O9=""),"",$O9-$N9)</f>
        <v/>
      </c>
      <c r="T9" s="12">
        <f>IF(OR($A9="",$N9="",$S9=""),"",IF($N9=0,0,$S9/$N9))</f>
        <v/>
      </c>
      <c r="U9" s="13">
        <f>IF(OR($A9="",$O9=""),"",IF($M9="Bezahlt",$R9,$O9))</f>
        <v/>
      </c>
      <c r="V9" s="5" t="inlineStr">
        <is>
          <t>Ausführung im Juli</t>
        </is>
      </c>
      <c r="W9" s="14">
        <f>IF($A9="","",IF($S9="","",IF($S9&gt;0,"Budget überschritten","Im Budget")))</f>
        <v/>
      </c>
    </row>
    <row r="10" ht="22" customHeight="1">
      <c r="A10" s="4" t="inlineStr">
        <is>
          <t>007</t>
        </is>
      </c>
      <c r="B10" s="5" t="inlineStr">
        <is>
          <t>Sanierung Büro Bern</t>
        </is>
      </c>
      <c r="C10" s="6" t="inlineStr">
        <is>
          <t>Ausbau</t>
        </is>
      </c>
      <c r="D10" s="6" t="inlineStr">
        <is>
          <t>Bodenbeläge</t>
        </is>
      </c>
      <c r="E10" s="6" t="inlineStr">
        <is>
          <t>4200 Bodenbeläge</t>
        </is>
      </c>
      <c r="F10" s="5" t="inlineStr">
        <is>
          <t>Teppichplatten und Parkettreparaturen</t>
        </is>
      </c>
      <c r="G10" s="5" t="inlineStr">
        <is>
          <t>BodenDesign St. Gallen AG</t>
        </is>
      </c>
      <c r="H10" s="5" t="inlineStr">
        <is>
          <t>Stefan Gerber</t>
        </is>
      </c>
      <c r="I10" s="6" t="inlineStr">
        <is>
          <t>St. Gallen</t>
        </is>
      </c>
      <c r="J10" s="4" t="inlineStr">
        <is>
          <t>SG</t>
        </is>
      </c>
      <c r="K10" s="38" t="n">
        <v>46197</v>
      </c>
      <c r="L10" s="38" t="n">
        <v>46227</v>
      </c>
      <c r="M10" s="4" t="inlineStr">
        <is>
          <t>Bezahlt</t>
        </is>
      </c>
      <c r="N10" s="8" t="n">
        <v>24500</v>
      </c>
      <c r="O10" s="8" t="n">
        <v>23800</v>
      </c>
      <c r="P10" s="9">
        <f>IF($A10="","",IFERROR(VLOOKUP($D10,'Anleitung'!$H$3:$I$11,2,FALSE),0))</f>
        <v/>
      </c>
      <c r="Q10" s="10">
        <f>IF(OR($A10="",$O10=""),"",IFERROR($O10*$P10,0))</f>
        <v/>
      </c>
      <c r="R10" s="10">
        <f>IF(OR($A10="",$O10=""),"",IFERROR($O10+$Q10,0))</f>
        <v/>
      </c>
      <c r="S10" s="10">
        <f>IF(OR($A10="",$N10="",$O10=""),"",$O10-$N10)</f>
        <v/>
      </c>
      <c r="T10" s="9">
        <f>IF(OR($A10="",$N10="",$S10=""),"",IF($N10=0,0,$S10/$N10))</f>
        <v/>
      </c>
      <c r="U10" s="10">
        <f>IF(OR($A10="",$O10=""),"",IF($M10="Bezahlt",$R10,$O10))</f>
        <v/>
      </c>
      <c r="V10" s="5" t="inlineStr">
        <is>
          <t>Schlussrechnung</t>
        </is>
      </c>
      <c r="W10" s="11">
        <f>IF($A10="","",IF($S10="","",IF($S10&gt;0,"Budget überschritten","Im Budget")))</f>
        <v/>
      </c>
    </row>
    <row r="11" ht="22" customHeight="1">
      <c r="A11" s="4" t="inlineStr">
        <is>
          <t>008</t>
        </is>
      </c>
      <c r="B11" s="5" t="inlineStr">
        <is>
          <t>Küchenumbau Luzern</t>
        </is>
      </c>
      <c r="C11" s="6" t="inlineStr">
        <is>
          <t>Ausbau</t>
        </is>
      </c>
      <c r="D11" s="6" t="inlineStr">
        <is>
          <t>Küche</t>
        </is>
      </c>
      <c r="E11" s="6" t="inlineStr">
        <is>
          <t>4300 Küche</t>
        </is>
      </c>
      <c r="F11" s="5" t="inlineStr">
        <is>
          <t>Küchenmöbel, Geräte und Montage</t>
        </is>
      </c>
      <c r="G11" s="5" t="inlineStr">
        <is>
          <t>KüchenWerk Luzern AG</t>
        </is>
      </c>
      <c r="H11" s="5" t="inlineStr">
        <is>
          <t>Claudia Wenger</t>
        </is>
      </c>
      <c r="I11" s="6" t="inlineStr">
        <is>
          <t>Luzern</t>
        </is>
      </c>
      <c r="J11" s="4" t="inlineStr">
        <is>
          <t>LU</t>
        </is>
      </c>
      <c r="K11" s="38" t="n">
        <v>46220</v>
      </c>
      <c r="L11" s="38" t="n">
        <v>46251</v>
      </c>
      <c r="M11" s="4" t="inlineStr">
        <is>
          <t>In Prüfung</t>
        </is>
      </c>
      <c r="N11" s="8" t="n">
        <v>38000</v>
      </c>
      <c r="O11" s="8" t="n">
        <v>39200</v>
      </c>
      <c r="P11" s="12">
        <f>IF($A11="","",IFERROR(VLOOKUP($D11,'Anleitung'!$H$3:$I$11,2,FALSE),0))</f>
        <v/>
      </c>
      <c r="Q11" s="13">
        <f>IF(OR($A11="",$O11=""),"",IFERROR($O11*$P11,0))</f>
        <v/>
      </c>
      <c r="R11" s="13">
        <f>IF(OR($A11="",$O11=""),"",IFERROR($O11+$Q11,0))</f>
        <v/>
      </c>
      <c r="S11" s="13">
        <f>IF(OR($A11="",$N11="",$O11=""),"",$O11-$N11)</f>
        <v/>
      </c>
      <c r="T11" s="12">
        <f>IF(OR($A11="",$N11="",$S11=""),"",IF($N11=0,0,$S11/$N11))</f>
        <v/>
      </c>
      <c r="U11" s="13">
        <f>IF(OR($A11="",$O11=""),"",IF($M11="Bezahlt",$R11,$O11))</f>
        <v/>
      </c>
      <c r="V11" s="5" t="inlineStr">
        <is>
          <t>Mehrkosten Geräteauswahl</t>
        </is>
      </c>
      <c r="W11" s="14">
        <f>IF($A11="","",IF($S11="","",IF($S11&gt;0,"Budget überschritten","Im Budget")))</f>
        <v/>
      </c>
    </row>
    <row r="12" ht="22" customHeight="1">
      <c r="A12" s="4" t="inlineStr">
        <is>
          <t>009</t>
        </is>
      </c>
      <c r="B12" s="5" t="inlineStr">
        <is>
          <t>Küchenumbau Luzern</t>
        </is>
      </c>
      <c r="C12" s="6" t="inlineStr">
        <is>
          <t>Umgebung</t>
        </is>
      </c>
      <c r="D12" s="6" t="inlineStr">
        <is>
          <t>Gartenbau</t>
        </is>
      </c>
      <c r="E12" s="6" t="inlineStr">
        <is>
          <t>5100 Umgebung</t>
        </is>
      </c>
      <c r="F12" s="5" t="inlineStr">
        <is>
          <t>Sitzplatz, Bepflanzung und Entwässerung</t>
        </is>
      </c>
      <c r="G12" s="5" t="inlineStr">
        <is>
          <t>Gartenbau Seeblick AG</t>
        </is>
      </c>
      <c r="H12" s="5" t="inlineStr">
        <is>
          <t>Daniela Huber</t>
        </is>
      </c>
      <c r="I12" s="6" t="inlineStr">
        <is>
          <t>Luzern</t>
        </is>
      </c>
      <c r="J12" s="4" t="inlineStr">
        <is>
          <t>LU</t>
        </is>
      </c>
      <c r="K12" s="38" t="n">
        <v>46265</v>
      </c>
      <c r="L12" s="38" t="n">
        <v>46295</v>
      </c>
      <c r="M12" s="4" t="inlineStr">
        <is>
          <t>Offen</t>
        </is>
      </c>
      <c r="N12" s="8" t="n">
        <v>12500</v>
      </c>
      <c r="O12" s="8" t="n">
        <v>0</v>
      </c>
      <c r="P12" s="9">
        <f>IF($A12="","",IFERROR(VLOOKUP($D12,'Anleitung'!$H$3:$I$11,2,FALSE),0))</f>
        <v/>
      </c>
      <c r="Q12" s="10">
        <f>IF(OR($A12="",$O12=""),"",IFERROR($O12*$P12,0))</f>
        <v/>
      </c>
      <c r="R12" s="10">
        <f>IF(OR($A12="",$O12=""),"",IFERROR($O12+$Q12,0))</f>
        <v/>
      </c>
      <c r="S12" s="10">
        <f>IF(OR($A12="",$N12="",$O12=""),"",$O12-$N12)</f>
        <v/>
      </c>
      <c r="T12" s="9">
        <f>IF(OR($A12="",$N12="",$S12=""),"",IF($N12=0,0,$S12/$N12))</f>
        <v/>
      </c>
      <c r="U12" s="10">
        <f>IF(OR($A12="",$O12=""),"",IF($M12="Bezahlt",$R12,$O12))</f>
        <v/>
      </c>
      <c r="V12" s="5" t="inlineStr">
        <is>
          <t>Offerte bestätigt</t>
        </is>
      </c>
      <c r="W12" s="11">
        <f>IF($A12="","",IF($S12="","",IF($S12&gt;0,"Budget überschritten","Im Budget")))</f>
        <v/>
      </c>
    </row>
    <row r="13" ht="22" customHeight="1">
      <c r="A13" s="4" t="n"/>
      <c r="B13" s="5" t="n"/>
      <c r="C13" s="6" t="n"/>
      <c r="D13" s="6" t="n"/>
      <c r="E13" s="6" t="n"/>
      <c r="F13" s="5" t="n"/>
      <c r="G13" s="5" t="n"/>
      <c r="H13" s="5" t="n"/>
      <c r="I13" s="6" t="n"/>
      <c r="J13" s="4" t="n"/>
      <c r="K13" s="38" t="n"/>
      <c r="L13" s="38" t="n"/>
      <c r="M13" s="4" t="n"/>
      <c r="N13" s="8" t="n"/>
      <c r="O13" s="8" t="n"/>
      <c r="P13" s="12">
        <f>IF($A13="","",IFERROR(VLOOKUP($D13,'Anleitung'!$H$3:$I$11,2,FALSE),0))</f>
        <v/>
      </c>
      <c r="Q13" s="13">
        <f>IF(OR($A13="",$O13=""),"",IFERROR($O13*$P13,0))</f>
        <v/>
      </c>
      <c r="R13" s="13">
        <f>IF(OR($A13="",$O13=""),"",IFERROR($O13+$Q13,0))</f>
        <v/>
      </c>
      <c r="S13" s="13">
        <f>IF(OR($A13="",$N13="",$O13=""),"",$O13-$N13)</f>
        <v/>
      </c>
      <c r="T13" s="12">
        <f>IF(OR($A13="",$N13="",$S13=""),"",IF($N13=0,0,$S13/$N13))</f>
        <v/>
      </c>
      <c r="U13" s="13">
        <f>IF(OR($A13="",$O13=""),"",IF($M13="Bezahlt",$R13,$O13))</f>
        <v/>
      </c>
      <c r="V13" s="5" t="n"/>
      <c r="W13" s="14">
        <f>IF($A13="","",IF($S13="","",IF($S13&gt;0,"Budget überschritten","Im Budget")))</f>
        <v/>
      </c>
    </row>
    <row r="14" ht="22" customHeight="1">
      <c r="A14" s="4" t="n"/>
      <c r="B14" s="5" t="n"/>
      <c r="C14" s="6" t="n"/>
      <c r="D14" s="6" t="n"/>
      <c r="E14" s="6" t="n"/>
      <c r="F14" s="5" t="n"/>
      <c r="G14" s="5" t="n"/>
      <c r="H14" s="5" t="n"/>
      <c r="I14" s="6" t="n"/>
      <c r="J14" s="4" t="n"/>
      <c r="K14" s="38" t="n"/>
      <c r="L14" s="38" t="n"/>
      <c r="M14" s="4" t="n"/>
      <c r="N14" s="8" t="n"/>
      <c r="O14" s="8" t="n"/>
      <c r="P14" s="9">
        <f>IF($A14="","",IFERROR(VLOOKUP($D14,'Anleitung'!$H$3:$I$11,2,FALSE),0))</f>
        <v/>
      </c>
      <c r="Q14" s="10">
        <f>IF(OR($A14="",$O14=""),"",IFERROR($O14*$P14,0))</f>
        <v/>
      </c>
      <c r="R14" s="10">
        <f>IF(OR($A14="",$O14=""),"",IFERROR($O14+$Q14,0))</f>
        <v/>
      </c>
      <c r="S14" s="10">
        <f>IF(OR($A14="",$N14="",$O14=""),"",$O14-$N14)</f>
        <v/>
      </c>
      <c r="T14" s="9">
        <f>IF(OR($A14="",$N14="",$S14=""),"",IF($N14=0,0,$S14/$N14))</f>
        <v/>
      </c>
      <c r="U14" s="10">
        <f>IF(OR($A14="",$O14=""),"",IF($M14="Bezahlt",$R14,$O14))</f>
        <v/>
      </c>
      <c r="V14" s="5" t="n"/>
      <c r="W14" s="11">
        <f>IF($A14="","",IF($S14="","",IF($S14&gt;0,"Budget überschritten","Im Budget")))</f>
        <v/>
      </c>
    </row>
    <row r="15" ht="22" customHeight="1">
      <c r="A15" s="4" t="n"/>
      <c r="B15" s="5" t="n"/>
      <c r="C15" s="6" t="n"/>
      <c r="D15" s="6" t="n"/>
      <c r="E15" s="6" t="n"/>
      <c r="F15" s="5" t="n"/>
      <c r="G15" s="5" t="n"/>
      <c r="H15" s="5" t="n"/>
      <c r="I15" s="6" t="n"/>
      <c r="J15" s="4" t="n"/>
      <c r="K15" s="38" t="n"/>
      <c r="L15" s="38" t="n"/>
      <c r="M15" s="4" t="n"/>
      <c r="N15" s="8" t="n"/>
      <c r="O15" s="8" t="n"/>
      <c r="P15" s="12">
        <f>IF($A15="","",IFERROR(VLOOKUP($D15,'Anleitung'!$H$3:$I$11,2,FALSE),0))</f>
        <v/>
      </c>
      <c r="Q15" s="13">
        <f>IF(OR($A15="",$O15=""),"",IFERROR($O15*$P15,0))</f>
        <v/>
      </c>
      <c r="R15" s="13">
        <f>IF(OR($A15="",$O15=""),"",IFERROR($O15+$Q15,0))</f>
        <v/>
      </c>
      <c r="S15" s="13">
        <f>IF(OR($A15="",$N15="",$O15=""),"",$O15-$N15)</f>
        <v/>
      </c>
      <c r="T15" s="12">
        <f>IF(OR($A15="",$N15="",$S15=""),"",IF($N15=0,0,$S15/$N15))</f>
        <v/>
      </c>
      <c r="U15" s="13">
        <f>IF(OR($A15="",$O15=""),"",IF($M15="Bezahlt",$R15,$O15))</f>
        <v/>
      </c>
      <c r="V15" s="5" t="n"/>
      <c r="W15" s="14">
        <f>IF($A15="","",IF($S15="","",IF($S15&gt;0,"Budget überschritten","Im Budget")))</f>
        <v/>
      </c>
    </row>
    <row r="16" ht="22" customHeight="1">
      <c r="A16" s="4" t="n"/>
      <c r="B16" s="5" t="n"/>
      <c r="C16" s="6" t="n"/>
      <c r="D16" s="6" t="n"/>
      <c r="E16" s="6" t="n"/>
      <c r="F16" s="5" t="n"/>
      <c r="G16" s="5" t="n"/>
      <c r="H16" s="5" t="n"/>
      <c r="I16" s="6" t="n"/>
      <c r="J16" s="4" t="n"/>
      <c r="K16" s="38" t="n"/>
      <c r="L16" s="38" t="n"/>
      <c r="M16" s="4" t="n"/>
      <c r="N16" s="8" t="n"/>
      <c r="O16" s="8" t="n"/>
      <c r="P16" s="9">
        <f>IF($A16="","",IFERROR(VLOOKUP($D16,'Anleitung'!$H$3:$I$11,2,FALSE),0))</f>
        <v/>
      </c>
      <c r="Q16" s="10">
        <f>IF(OR($A16="",$O16=""),"",IFERROR($O16*$P16,0))</f>
        <v/>
      </c>
      <c r="R16" s="10">
        <f>IF(OR($A16="",$O16=""),"",IFERROR($O16+$Q16,0))</f>
        <v/>
      </c>
      <c r="S16" s="10">
        <f>IF(OR($A16="",$N16="",$O16=""),"",$O16-$N16)</f>
        <v/>
      </c>
      <c r="T16" s="9">
        <f>IF(OR($A16="",$N16="",$S16=""),"",IF($N16=0,0,$S16/$N16))</f>
        <v/>
      </c>
      <c r="U16" s="10">
        <f>IF(OR($A16="",$O16=""),"",IF($M16="Bezahlt",$R16,$O16))</f>
        <v/>
      </c>
      <c r="V16" s="5" t="n"/>
      <c r="W16" s="11">
        <f>IF($A16="","",IF($S16="","",IF($S16&gt;0,"Budget überschritten","Im Budget")))</f>
        <v/>
      </c>
    </row>
    <row r="17" ht="22" customHeight="1">
      <c r="A17" s="4" t="n"/>
      <c r="B17" s="5" t="n"/>
      <c r="C17" s="6" t="n"/>
      <c r="D17" s="6" t="n"/>
      <c r="E17" s="6" t="n"/>
      <c r="F17" s="5" t="n"/>
      <c r="G17" s="5" t="n"/>
      <c r="H17" s="5" t="n"/>
      <c r="I17" s="6" t="n"/>
      <c r="J17" s="4" t="n"/>
      <c r="K17" s="38" t="n"/>
      <c r="L17" s="38" t="n"/>
      <c r="M17" s="4" t="n"/>
      <c r="N17" s="8" t="n"/>
      <c r="O17" s="8" t="n"/>
      <c r="P17" s="12">
        <f>IF($A17="","",IFERROR(VLOOKUP($D17,'Anleitung'!$H$3:$I$11,2,FALSE),0))</f>
        <v/>
      </c>
      <c r="Q17" s="13">
        <f>IF(OR($A17="",$O17=""),"",IFERROR($O17*$P17,0))</f>
        <v/>
      </c>
      <c r="R17" s="13">
        <f>IF(OR($A17="",$O17=""),"",IFERROR($O17+$Q17,0))</f>
        <v/>
      </c>
      <c r="S17" s="13">
        <f>IF(OR($A17="",$N17="",$O17=""),"",$O17-$N17)</f>
        <v/>
      </c>
      <c r="T17" s="12">
        <f>IF(OR($A17="",$N17="",$S17=""),"",IF($N17=0,0,$S17/$N17))</f>
        <v/>
      </c>
      <c r="U17" s="13">
        <f>IF(OR($A17="",$O17=""),"",IF($M17="Bezahlt",$R17,$O17))</f>
        <v/>
      </c>
      <c r="V17" s="5" t="n"/>
      <c r="W17" s="14">
        <f>IF($A17="","",IF($S17="","",IF($S17&gt;0,"Budget überschritten","Im Budget")))</f>
        <v/>
      </c>
    </row>
    <row r="18" ht="22" customHeight="1">
      <c r="A18" s="4" t="n"/>
      <c r="B18" s="5" t="n"/>
      <c r="C18" s="6" t="n"/>
      <c r="D18" s="6" t="n"/>
      <c r="E18" s="6" t="n"/>
      <c r="F18" s="5" t="n"/>
      <c r="G18" s="5" t="n"/>
      <c r="H18" s="5" t="n"/>
      <c r="I18" s="6" t="n"/>
      <c r="J18" s="4" t="n"/>
      <c r="K18" s="38" t="n"/>
      <c r="L18" s="38" t="n"/>
      <c r="M18" s="4" t="n"/>
      <c r="N18" s="8" t="n"/>
      <c r="O18" s="8" t="n"/>
      <c r="P18" s="9">
        <f>IF($A18="","",IFERROR(VLOOKUP($D18,'Anleitung'!$H$3:$I$11,2,FALSE),0))</f>
        <v/>
      </c>
      <c r="Q18" s="10">
        <f>IF(OR($A18="",$O18=""),"",IFERROR($O18*$P18,0))</f>
        <v/>
      </c>
      <c r="R18" s="10">
        <f>IF(OR($A18="",$O18=""),"",IFERROR($O18+$Q18,0))</f>
        <v/>
      </c>
      <c r="S18" s="10">
        <f>IF(OR($A18="",$N18="",$O18=""),"",$O18-$N18)</f>
        <v/>
      </c>
      <c r="T18" s="9">
        <f>IF(OR($A18="",$N18="",$S18=""),"",IF($N18=0,0,$S18/$N18))</f>
        <v/>
      </c>
      <c r="U18" s="10">
        <f>IF(OR($A18="",$O18=""),"",IF($M18="Bezahlt",$R18,$O18))</f>
        <v/>
      </c>
      <c r="V18" s="5" t="n"/>
      <c r="W18" s="11">
        <f>IF($A18="","",IF($S18="","",IF($S18&gt;0,"Budget überschritten","Im Budget")))</f>
        <v/>
      </c>
    </row>
    <row r="19" ht="22" customHeight="1">
      <c r="A19" s="4" t="n"/>
      <c r="B19" s="5" t="n"/>
      <c r="C19" s="6" t="n"/>
      <c r="D19" s="6" t="n"/>
      <c r="E19" s="6" t="n"/>
      <c r="F19" s="5" t="n"/>
      <c r="G19" s="5" t="n"/>
      <c r="H19" s="5" t="n"/>
      <c r="I19" s="6" t="n"/>
      <c r="J19" s="4" t="n"/>
      <c r="K19" s="38" t="n"/>
      <c r="L19" s="38" t="n"/>
      <c r="M19" s="4" t="n"/>
      <c r="N19" s="8" t="n"/>
      <c r="O19" s="8" t="n"/>
      <c r="P19" s="12">
        <f>IF($A19="","",IFERROR(VLOOKUP($D19,'Anleitung'!$H$3:$I$11,2,FALSE),0))</f>
        <v/>
      </c>
      <c r="Q19" s="13">
        <f>IF(OR($A19="",$O19=""),"",IFERROR($O19*$P19,0))</f>
        <v/>
      </c>
      <c r="R19" s="13">
        <f>IF(OR($A19="",$O19=""),"",IFERROR($O19+$Q19,0))</f>
        <v/>
      </c>
      <c r="S19" s="13">
        <f>IF(OR($A19="",$N19="",$O19=""),"",$O19-$N19)</f>
        <v/>
      </c>
      <c r="T19" s="12">
        <f>IF(OR($A19="",$N19="",$S19=""),"",IF($N19=0,0,$S19/$N19))</f>
        <v/>
      </c>
      <c r="U19" s="13">
        <f>IF(OR($A19="",$O19=""),"",IF($M19="Bezahlt",$R19,$O19))</f>
        <v/>
      </c>
      <c r="V19" s="5" t="n"/>
      <c r="W19" s="14">
        <f>IF($A19="","",IF($S19="","",IF($S19&gt;0,"Budget überschritten","Im Budget")))</f>
        <v/>
      </c>
    </row>
    <row r="20" ht="22" customHeight="1">
      <c r="A20" s="4" t="n"/>
      <c r="B20" s="5" t="n"/>
      <c r="C20" s="6" t="n"/>
      <c r="D20" s="6" t="n"/>
      <c r="E20" s="6" t="n"/>
      <c r="F20" s="5" t="n"/>
      <c r="G20" s="5" t="n"/>
      <c r="H20" s="5" t="n"/>
      <c r="I20" s="6" t="n"/>
      <c r="J20" s="4" t="n"/>
      <c r="K20" s="38" t="n"/>
      <c r="L20" s="38" t="n"/>
      <c r="M20" s="4" t="n"/>
      <c r="N20" s="8" t="n"/>
      <c r="O20" s="8" t="n"/>
      <c r="P20" s="9">
        <f>IF($A20="","",IFERROR(VLOOKUP($D20,'Anleitung'!$H$3:$I$11,2,FALSE),0))</f>
        <v/>
      </c>
      <c r="Q20" s="10">
        <f>IF(OR($A20="",$O20=""),"",IFERROR($O20*$P20,0))</f>
        <v/>
      </c>
      <c r="R20" s="10">
        <f>IF(OR($A20="",$O20=""),"",IFERROR($O20+$Q20,0))</f>
        <v/>
      </c>
      <c r="S20" s="10">
        <f>IF(OR($A20="",$N20="",$O20=""),"",$O20-$N20)</f>
        <v/>
      </c>
      <c r="T20" s="9">
        <f>IF(OR($A20="",$N20="",$S20=""),"",IF($N20=0,0,$S20/$N20))</f>
        <v/>
      </c>
      <c r="U20" s="10">
        <f>IF(OR($A20="",$O20=""),"",IF($M20="Bezahlt",$R20,$O20))</f>
        <v/>
      </c>
      <c r="V20" s="5" t="n"/>
      <c r="W20" s="11">
        <f>IF($A20="","",IF($S20="","",IF($S20&gt;0,"Budget überschritten","Im Budget")))</f>
        <v/>
      </c>
    </row>
    <row r="21" ht="22" customHeight="1">
      <c r="A21" s="4" t="n"/>
      <c r="B21" s="5" t="n"/>
      <c r="C21" s="6" t="n"/>
      <c r="D21" s="6" t="n"/>
      <c r="E21" s="6" t="n"/>
      <c r="F21" s="5" t="n"/>
      <c r="G21" s="5" t="n"/>
      <c r="H21" s="5" t="n"/>
      <c r="I21" s="6" t="n"/>
      <c r="J21" s="4" t="n"/>
      <c r="K21" s="38" t="n"/>
      <c r="L21" s="38" t="n"/>
      <c r="M21" s="4" t="n"/>
      <c r="N21" s="8" t="n"/>
      <c r="O21" s="8" t="n"/>
      <c r="P21" s="12">
        <f>IF($A21="","",IFERROR(VLOOKUP($D21,'Anleitung'!$H$3:$I$11,2,FALSE),0))</f>
        <v/>
      </c>
      <c r="Q21" s="13">
        <f>IF(OR($A21="",$O21=""),"",IFERROR($O21*$P21,0))</f>
        <v/>
      </c>
      <c r="R21" s="13">
        <f>IF(OR($A21="",$O21=""),"",IFERROR($O21+$Q21,0))</f>
        <v/>
      </c>
      <c r="S21" s="13">
        <f>IF(OR($A21="",$N21="",$O21=""),"",$O21-$N21)</f>
        <v/>
      </c>
      <c r="T21" s="12">
        <f>IF(OR($A21="",$N21="",$S21=""),"",IF($N21=0,0,$S21/$N21))</f>
        <v/>
      </c>
      <c r="U21" s="13">
        <f>IF(OR($A21="",$O21=""),"",IF($M21="Bezahlt",$R21,$O21))</f>
        <v/>
      </c>
      <c r="V21" s="5" t="n"/>
      <c r="W21" s="14">
        <f>IF($A21="","",IF($S21="","",IF($S21&gt;0,"Budget überschritten","Im Budget")))</f>
        <v/>
      </c>
    </row>
    <row r="22" ht="22" customHeight="1">
      <c r="A22" s="4" t="n"/>
      <c r="B22" s="5" t="n"/>
      <c r="C22" s="6" t="n"/>
      <c r="D22" s="6" t="n"/>
      <c r="E22" s="6" t="n"/>
      <c r="F22" s="5" t="n"/>
      <c r="G22" s="5" t="n"/>
      <c r="H22" s="5" t="n"/>
      <c r="I22" s="6" t="n"/>
      <c r="J22" s="4" t="n"/>
      <c r="K22" s="38" t="n"/>
      <c r="L22" s="38" t="n"/>
      <c r="M22" s="4" t="n"/>
      <c r="N22" s="8" t="n"/>
      <c r="O22" s="8" t="n"/>
      <c r="P22" s="9">
        <f>IF($A22="","",IFERROR(VLOOKUP($D22,'Anleitung'!$H$3:$I$11,2,FALSE),0))</f>
        <v/>
      </c>
      <c r="Q22" s="10">
        <f>IF(OR($A22="",$O22=""),"",IFERROR($O22*$P22,0))</f>
        <v/>
      </c>
      <c r="R22" s="10">
        <f>IF(OR($A22="",$O22=""),"",IFERROR($O22+$Q22,0))</f>
        <v/>
      </c>
      <c r="S22" s="10">
        <f>IF(OR($A22="",$N22="",$O22=""),"",$O22-$N22)</f>
        <v/>
      </c>
      <c r="T22" s="9">
        <f>IF(OR($A22="",$N22="",$S22=""),"",IF($N22=0,0,$S22/$N22))</f>
        <v/>
      </c>
      <c r="U22" s="10">
        <f>IF(OR($A22="",$O22=""),"",IF($M22="Bezahlt",$R22,$O22))</f>
        <v/>
      </c>
      <c r="V22" s="5" t="n"/>
      <c r="W22" s="11">
        <f>IF($A22="","",IF($S22="","",IF($S22&gt;0,"Budget überschritten","Im Budget")))</f>
        <v/>
      </c>
    </row>
    <row r="23" ht="22" customHeight="1">
      <c r="A23" s="4" t="n"/>
      <c r="B23" s="5" t="n"/>
      <c r="C23" s="6" t="n"/>
      <c r="D23" s="6" t="n"/>
      <c r="E23" s="6" t="n"/>
      <c r="F23" s="5" t="n"/>
      <c r="G23" s="5" t="n"/>
      <c r="H23" s="5" t="n"/>
      <c r="I23" s="6" t="n"/>
      <c r="J23" s="4" t="n"/>
      <c r="K23" s="38" t="n"/>
      <c r="L23" s="38" t="n"/>
      <c r="M23" s="4" t="n"/>
      <c r="N23" s="8" t="n"/>
      <c r="O23" s="8" t="n"/>
      <c r="P23" s="12">
        <f>IF($A23="","",IFERROR(VLOOKUP($D23,'Anleitung'!$H$3:$I$11,2,FALSE),0))</f>
        <v/>
      </c>
      <c r="Q23" s="13">
        <f>IF(OR($A23="",$O23=""),"",IFERROR($O23*$P23,0))</f>
        <v/>
      </c>
      <c r="R23" s="13">
        <f>IF(OR($A23="",$O23=""),"",IFERROR($O23+$Q23,0))</f>
        <v/>
      </c>
      <c r="S23" s="13">
        <f>IF(OR($A23="",$N23="",$O23=""),"",$O23-$N23)</f>
        <v/>
      </c>
      <c r="T23" s="12">
        <f>IF(OR($A23="",$N23="",$S23=""),"",IF($N23=0,0,$S23/$N23))</f>
        <v/>
      </c>
      <c r="U23" s="13">
        <f>IF(OR($A23="",$O23=""),"",IF($M23="Bezahlt",$R23,$O23))</f>
        <v/>
      </c>
      <c r="V23" s="5" t="n"/>
      <c r="W23" s="14">
        <f>IF($A23="","",IF($S23="","",IF($S23&gt;0,"Budget überschritten","Im Budget")))</f>
        <v/>
      </c>
    </row>
    <row r="24" ht="22" customHeight="1">
      <c r="A24" s="4" t="n"/>
      <c r="B24" s="5" t="n"/>
      <c r="C24" s="6" t="n"/>
      <c r="D24" s="6" t="n"/>
      <c r="E24" s="6" t="n"/>
      <c r="F24" s="5" t="n"/>
      <c r="G24" s="5" t="n"/>
      <c r="H24" s="5" t="n"/>
      <c r="I24" s="6" t="n"/>
      <c r="J24" s="4" t="n"/>
      <c r="K24" s="38" t="n"/>
      <c r="L24" s="38" t="n"/>
      <c r="M24" s="4" t="n"/>
      <c r="N24" s="8" t="n"/>
      <c r="O24" s="8" t="n"/>
      <c r="P24" s="9">
        <f>IF($A24="","",IFERROR(VLOOKUP($D24,'Anleitung'!$H$3:$I$11,2,FALSE),0))</f>
        <v/>
      </c>
      <c r="Q24" s="10">
        <f>IF(OR($A24="",$O24=""),"",IFERROR($O24*$P24,0))</f>
        <v/>
      </c>
      <c r="R24" s="10">
        <f>IF(OR($A24="",$O24=""),"",IFERROR($O24+$Q24,0))</f>
        <v/>
      </c>
      <c r="S24" s="10">
        <f>IF(OR($A24="",$N24="",$O24=""),"",$O24-$N24)</f>
        <v/>
      </c>
      <c r="T24" s="9">
        <f>IF(OR($A24="",$N24="",$S24=""),"",IF($N24=0,0,$S24/$N24))</f>
        <v/>
      </c>
      <c r="U24" s="10">
        <f>IF(OR($A24="",$O24=""),"",IF($M24="Bezahlt",$R24,$O24))</f>
        <v/>
      </c>
      <c r="V24" s="5" t="n"/>
      <c r="W24" s="11">
        <f>IF($A24="","",IF($S24="","",IF($S24&gt;0,"Budget überschritten","Im Budget")))</f>
        <v/>
      </c>
    </row>
    <row r="25" ht="22" customHeight="1">
      <c r="A25" s="4" t="n"/>
      <c r="B25" s="5" t="n"/>
      <c r="C25" s="6" t="n"/>
      <c r="D25" s="6" t="n"/>
      <c r="E25" s="6" t="n"/>
      <c r="F25" s="5" t="n"/>
      <c r="G25" s="5" t="n"/>
      <c r="H25" s="5" t="n"/>
      <c r="I25" s="6" t="n"/>
      <c r="J25" s="4" t="n"/>
      <c r="K25" s="38" t="n"/>
      <c r="L25" s="38" t="n"/>
      <c r="M25" s="4" t="n"/>
      <c r="N25" s="8" t="n"/>
      <c r="O25" s="8" t="n"/>
      <c r="P25" s="12">
        <f>IF($A25="","",IFERROR(VLOOKUP($D25,'Anleitung'!$H$3:$I$11,2,FALSE),0))</f>
        <v/>
      </c>
      <c r="Q25" s="13">
        <f>IF(OR($A25="",$O25=""),"",IFERROR($O25*$P25,0))</f>
        <v/>
      </c>
      <c r="R25" s="13">
        <f>IF(OR($A25="",$O25=""),"",IFERROR($O25+$Q25,0))</f>
        <v/>
      </c>
      <c r="S25" s="13">
        <f>IF(OR($A25="",$N25="",$O25=""),"",$O25-$N25)</f>
        <v/>
      </c>
      <c r="T25" s="12">
        <f>IF(OR($A25="",$N25="",$S25=""),"",IF($N25=0,0,$S25/$N25))</f>
        <v/>
      </c>
      <c r="U25" s="13">
        <f>IF(OR($A25="",$O25=""),"",IF($M25="Bezahlt",$R25,$O25))</f>
        <v/>
      </c>
      <c r="V25" s="5" t="n"/>
      <c r="W25" s="14">
        <f>IF($A25="","",IF($S25="","",IF($S25&gt;0,"Budget überschritten","Im Budget")))</f>
        <v/>
      </c>
    </row>
    <row r="26" ht="22" customHeight="1">
      <c r="A26" s="4" t="n"/>
      <c r="B26" s="5" t="n"/>
      <c r="C26" s="6" t="n"/>
      <c r="D26" s="6" t="n"/>
      <c r="E26" s="6" t="n"/>
      <c r="F26" s="5" t="n"/>
      <c r="G26" s="5" t="n"/>
      <c r="H26" s="5" t="n"/>
      <c r="I26" s="6" t="n"/>
      <c r="J26" s="4" t="n"/>
      <c r="K26" s="38" t="n"/>
      <c r="L26" s="38" t="n"/>
      <c r="M26" s="4" t="n"/>
      <c r="N26" s="8" t="n"/>
      <c r="O26" s="8" t="n"/>
      <c r="P26" s="9">
        <f>IF($A26="","",IFERROR(VLOOKUP($D26,'Anleitung'!$H$3:$I$11,2,FALSE),0))</f>
        <v/>
      </c>
      <c r="Q26" s="10">
        <f>IF(OR($A26="",$O26=""),"",IFERROR($O26*$P26,0))</f>
        <v/>
      </c>
      <c r="R26" s="10">
        <f>IF(OR($A26="",$O26=""),"",IFERROR($O26+$Q26,0))</f>
        <v/>
      </c>
      <c r="S26" s="10">
        <f>IF(OR($A26="",$N26="",$O26=""),"",$O26-$N26)</f>
        <v/>
      </c>
      <c r="T26" s="9">
        <f>IF(OR($A26="",$N26="",$S26=""),"",IF($N26=0,0,$S26/$N26))</f>
        <v/>
      </c>
      <c r="U26" s="10">
        <f>IF(OR($A26="",$O26=""),"",IF($M26="Bezahlt",$R26,$O26))</f>
        <v/>
      </c>
      <c r="V26" s="5" t="n"/>
      <c r="W26" s="11">
        <f>IF($A26="","",IF($S26="","",IF($S26&gt;0,"Budget überschritten","Im Budget")))</f>
        <v/>
      </c>
    </row>
    <row r="27" ht="22" customHeight="1">
      <c r="A27" s="4" t="n"/>
      <c r="B27" s="5" t="n"/>
      <c r="C27" s="6" t="n"/>
      <c r="D27" s="6" t="n"/>
      <c r="E27" s="6" t="n"/>
      <c r="F27" s="5" t="n"/>
      <c r="G27" s="5" t="n"/>
      <c r="H27" s="5" t="n"/>
      <c r="I27" s="6" t="n"/>
      <c r="J27" s="4" t="n"/>
      <c r="K27" s="38" t="n"/>
      <c r="L27" s="38" t="n"/>
      <c r="M27" s="4" t="n"/>
      <c r="N27" s="8" t="n"/>
      <c r="O27" s="8" t="n"/>
      <c r="P27" s="12">
        <f>IF($A27="","",IFERROR(VLOOKUP($D27,'Anleitung'!$H$3:$I$11,2,FALSE),0))</f>
        <v/>
      </c>
      <c r="Q27" s="13">
        <f>IF(OR($A27="",$O27=""),"",IFERROR($O27*$P27,0))</f>
        <v/>
      </c>
      <c r="R27" s="13">
        <f>IF(OR($A27="",$O27=""),"",IFERROR($O27+$Q27,0))</f>
        <v/>
      </c>
      <c r="S27" s="13">
        <f>IF(OR($A27="",$N27="",$O27=""),"",$O27-$N27)</f>
        <v/>
      </c>
      <c r="T27" s="12">
        <f>IF(OR($A27="",$N27="",$S27=""),"",IF($N27=0,0,$S27/$N27))</f>
        <v/>
      </c>
      <c r="U27" s="13">
        <f>IF(OR($A27="",$O27=""),"",IF($M27="Bezahlt",$R27,$O27))</f>
        <v/>
      </c>
      <c r="V27" s="5" t="n"/>
      <c r="W27" s="14">
        <f>IF($A27="","",IF($S27="","",IF($S27&gt;0,"Budget überschritten","Im Budget")))</f>
        <v/>
      </c>
    </row>
    <row r="28" ht="22" customHeight="1">
      <c r="A28" s="4" t="n"/>
      <c r="B28" s="5" t="n"/>
      <c r="C28" s="6" t="n"/>
      <c r="D28" s="6" t="n"/>
      <c r="E28" s="6" t="n"/>
      <c r="F28" s="5" t="n"/>
      <c r="G28" s="5" t="n"/>
      <c r="H28" s="5" t="n"/>
      <c r="I28" s="6" t="n"/>
      <c r="J28" s="4" t="n"/>
      <c r="K28" s="38" t="n"/>
      <c r="L28" s="38" t="n"/>
      <c r="M28" s="4" t="n"/>
      <c r="N28" s="8" t="n"/>
      <c r="O28" s="8" t="n"/>
      <c r="P28" s="9">
        <f>IF($A28="","",IFERROR(VLOOKUP($D28,'Anleitung'!$H$3:$I$11,2,FALSE),0))</f>
        <v/>
      </c>
      <c r="Q28" s="10">
        <f>IF(OR($A28="",$O28=""),"",IFERROR($O28*$P28,0))</f>
        <v/>
      </c>
      <c r="R28" s="10">
        <f>IF(OR($A28="",$O28=""),"",IFERROR($O28+$Q28,0))</f>
        <v/>
      </c>
      <c r="S28" s="10">
        <f>IF(OR($A28="",$N28="",$O28=""),"",$O28-$N28)</f>
        <v/>
      </c>
      <c r="T28" s="9">
        <f>IF(OR($A28="",$N28="",$S28=""),"",IF($N28=0,0,$S28/$N28))</f>
        <v/>
      </c>
      <c r="U28" s="10">
        <f>IF(OR($A28="",$O28=""),"",IF($M28="Bezahlt",$R28,$O28))</f>
        <v/>
      </c>
      <c r="V28" s="5" t="n"/>
      <c r="W28" s="11">
        <f>IF($A28="","",IF($S28="","",IF($S28&gt;0,"Budget überschritten","Im Budget")))</f>
        <v/>
      </c>
    </row>
    <row r="29" ht="22" customHeight="1">
      <c r="A29" s="4" t="n"/>
      <c r="B29" s="5" t="n"/>
      <c r="C29" s="6" t="n"/>
      <c r="D29" s="6" t="n"/>
      <c r="E29" s="6" t="n"/>
      <c r="F29" s="5" t="n"/>
      <c r="G29" s="5" t="n"/>
      <c r="H29" s="5" t="n"/>
      <c r="I29" s="6" t="n"/>
      <c r="J29" s="4" t="n"/>
      <c r="K29" s="38" t="n"/>
      <c r="L29" s="38" t="n"/>
      <c r="M29" s="4" t="n"/>
      <c r="N29" s="8" t="n"/>
      <c r="O29" s="8" t="n"/>
      <c r="P29" s="12">
        <f>IF($A29="","",IFERROR(VLOOKUP($D29,'Anleitung'!$H$3:$I$11,2,FALSE),0))</f>
        <v/>
      </c>
      <c r="Q29" s="13">
        <f>IF(OR($A29="",$O29=""),"",IFERROR($O29*$P29,0))</f>
        <v/>
      </c>
      <c r="R29" s="13">
        <f>IF(OR($A29="",$O29=""),"",IFERROR($O29+$Q29,0))</f>
        <v/>
      </c>
      <c r="S29" s="13">
        <f>IF(OR($A29="",$N29="",$O29=""),"",$O29-$N29)</f>
        <v/>
      </c>
      <c r="T29" s="12">
        <f>IF(OR($A29="",$N29="",$S29=""),"",IF($N29=0,0,$S29/$N29))</f>
        <v/>
      </c>
      <c r="U29" s="13">
        <f>IF(OR($A29="",$O29=""),"",IF($M29="Bezahlt",$R29,$O29))</f>
        <v/>
      </c>
      <c r="V29" s="5" t="n"/>
      <c r="W29" s="14">
        <f>IF($A29="","",IF($S29="","",IF($S29&gt;0,"Budget überschritten","Im Budget")))</f>
        <v/>
      </c>
    </row>
    <row r="30" ht="22" customHeight="1">
      <c r="A30" s="4" t="n"/>
      <c r="B30" s="5" t="n"/>
      <c r="C30" s="6" t="n"/>
      <c r="D30" s="6" t="n"/>
      <c r="E30" s="6" t="n"/>
      <c r="F30" s="5" t="n"/>
      <c r="G30" s="5" t="n"/>
      <c r="H30" s="5" t="n"/>
      <c r="I30" s="6" t="n"/>
      <c r="J30" s="4" t="n"/>
      <c r="K30" s="38" t="n"/>
      <c r="L30" s="38" t="n"/>
      <c r="M30" s="4" t="n"/>
      <c r="N30" s="8" t="n"/>
      <c r="O30" s="8" t="n"/>
      <c r="P30" s="9">
        <f>IF($A30="","",IFERROR(VLOOKUP($D30,'Anleitung'!$H$3:$I$11,2,FALSE),0))</f>
        <v/>
      </c>
      <c r="Q30" s="10">
        <f>IF(OR($A30="",$O30=""),"",IFERROR($O30*$P30,0))</f>
        <v/>
      </c>
      <c r="R30" s="10">
        <f>IF(OR($A30="",$O30=""),"",IFERROR($O30+$Q30,0))</f>
        <v/>
      </c>
      <c r="S30" s="10">
        <f>IF(OR($A30="",$N30="",$O30=""),"",$O30-$N30)</f>
        <v/>
      </c>
      <c r="T30" s="9">
        <f>IF(OR($A30="",$N30="",$S30=""),"",IF($N30=0,0,$S30/$N30))</f>
        <v/>
      </c>
      <c r="U30" s="10">
        <f>IF(OR($A30="",$O30=""),"",IF($M30="Bezahlt",$R30,$O30))</f>
        <v/>
      </c>
      <c r="V30" s="5" t="n"/>
      <c r="W30" s="11">
        <f>IF($A30="","",IF($S30="","",IF($S30&gt;0,"Budget überschritten","Im Budget")))</f>
        <v/>
      </c>
    </row>
    <row r="31" ht="22" customHeight="1">
      <c r="A31" s="4" t="n"/>
      <c r="B31" s="5" t="n"/>
      <c r="C31" s="6" t="n"/>
      <c r="D31" s="6" t="n"/>
      <c r="E31" s="6" t="n"/>
      <c r="F31" s="5" t="n"/>
      <c r="G31" s="5" t="n"/>
      <c r="H31" s="5" t="n"/>
      <c r="I31" s="6" t="n"/>
      <c r="J31" s="4" t="n"/>
      <c r="K31" s="38" t="n"/>
      <c r="L31" s="38" t="n"/>
      <c r="M31" s="4" t="n"/>
      <c r="N31" s="8" t="n"/>
      <c r="O31" s="8" t="n"/>
      <c r="P31" s="12">
        <f>IF($A31="","",IFERROR(VLOOKUP($D31,'Anleitung'!$H$3:$I$11,2,FALSE),0))</f>
        <v/>
      </c>
      <c r="Q31" s="13">
        <f>IF(OR($A31="",$O31=""),"",IFERROR($O31*$P31,0))</f>
        <v/>
      </c>
      <c r="R31" s="13">
        <f>IF(OR($A31="",$O31=""),"",IFERROR($O31+$Q31,0))</f>
        <v/>
      </c>
      <c r="S31" s="13">
        <f>IF(OR($A31="",$N31="",$O31=""),"",$O31-$N31)</f>
        <v/>
      </c>
      <c r="T31" s="12">
        <f>IF(OR($A31="",$N31="",$S31=""),"",IF($N31=0,0,$S31/$N31))</f>
        <v/>
      </c>
      <c r="U31" s="13">
        <f>IF(OR($A31="",$O31=""),"",IF($M31="Bezahlt",$R31,$O31))</f>
        <v/>
      </c>
      <c r="V31" s="5" t="n"/>
      <c r="W31" s="14">
        <f>IF($A31="","",IF($S31="","",IF($S31&gt;0,"Budget überschritten","Im Budget")))</f>
        <v/>
      </c>
    </row>
    <row r="32" ht="22" customHeight="1">
      <c r="A32" s="4" t="n"/>
      <c r="B32" s="5" t="n"/>
      <c r="C32" s="6" t="n"/>
      <c r="D32" s="6" t="n"/>
      <c r="E32" s="6" t="n"/>
      <c r="F32" s="5" t="n"/>
      <c r="G32" s="5" t="n"/>
      <c r="H32" s="5" t="n"/>
      <c r="I32" s="6" t="n"/>
      <c r="J32" s="4" t="n"/>
      <c r="K32" s="38" t="n"/>
      <c r="L32" s="38" t="n"/>
      <c r="M32" s="4" t="n"/>
      <c r="N32" s="8" t="n"/>
      <c r="O32" s="8" t="n"/>
      <c r="P32" s="9">
        <f>IF($A32="","",IFERROR(VLOOKUP($D32,'Anleitung'!$H$3:$I$11,2,FALSE),0))</f>
        <v/>
      </c>
      <c r="Q32" s="10">
        <f>IF(OR($A32="",$O32=""),"",IFERROR($O32*$P32,0))</f>
        <v/>
      </c>
      <c r="R32" s="10">
        <f>IF(OR($A32="",$O32=""),"",IFERROR($O32+$Q32,0))</f>
        <v/>
      </c>
      <c r="S32" s="10">
        <f>IF(OR($A32="",$N32="",$O32=""),"",$O32-$N32)</f>
        <v/>
      </c>
      <c r="T32" s="9">
        <f>IF(OR($A32="",$N32="",$S32=""),"",IF($N32=0,0,$S32/$N32))</f>
        <v/>
      </c>
      <c r="U32" s="10">
        <f>IF(OR($A32="",$O32=""),"",IF($M32="Bezahlt",$R32,$O32))</f>
        <v/>
      </c>
      <c r="V32" s="5" t="n"/>
      <c r="W32" s="11">
        <f>IF($A32="","",IF($S32="","",IF($S32&gt;0,"Budget überschritten","Im Budget")))</f>
        <v/>
      </c>
    </row>
    <row r="33" ht="22" customHeight="1">
      <c r="A33" s="4" t="n"/>
      <c r="B33" s="5" t="n"/>
      <c r="C33" s="6" t="n"/>
      <c r="D33" s="6" t="n"/>
      <c r="E33" s="6" t="n"/>
      <c r="F33" s="5" t="n"/>
      <c r="G33" s="5" t="n"/>
      <c r="H33" s="5" t="n"/>
      <c r="I33" s="6" t="n"/>
      <c r="J33" s="4" t="n"/>
      <c r="K33" s="38" t="n"/>
      <c r="L33" s="38" t="n"/>
      <c r="M33" s="4" t="n"/>
      <c r="N33" s="8" t="n"/>
      <c r="O33" s="8" t="n"/>
      <c r="P33" s="12">
        <f>IF($A33="","",IFERROR(VLOOKUP($D33,'Anleitung'!$H$3:$I$11,2,FALSE),0))</f>
        <v/>
      </c>
      <c r="Q33" s="13">
        <f>IF(OR($A33="",$O33=""),"",IFERROR($O33*$P33,0))</f>
        <v/>
      </c>
      <c r="R33" s="13">
        <f>IF(OR($A33="",$O33=""),"",IFERROR($O33+$Q33,0))</f>
        <v/>
      </c>
      <c r="S33" s="13">
        <f>IF(OR($A33="",$N33="",$O33=""),"",$O33-$N33)</f>
        <v/>
      </c>
      <c r="T33" s="12">
        <f>IF(OR($A33="",$N33="",$S33=""),"",IF($N33=0,0,$S33/$N33))</f>
        <v/>
      </c>
      <c r="U33" s="13">
        <f>IF(OR($A33="",$O33=""),"",IF($M33="Bezahlt",$R33,$O33))</f>
        <v/>
      </c>
      <c r="V33" s="5" t="n"/>
      <c r="W33" s="14">
        <f>IF($A33="","",IF($S33="","",IF($S33&gt;0,"Budget überschritten","Im Budget")))</f>
        <v/>
      </c>
    </row>
    <row r="34" ht="22" customHeight="1">
      <c r="A34" s="4" t="n"/>
      <c r="B34" s="5" t="n"/>
      <c r="C34" s="6" t="n"/>
      <c r="D34" s="6" t="n"/>
      <c r="E34" s="6" t="n"/>
      <c r="F34" s="5" t="n"/>
      <c r="G34" s="5" t="n"/>
      <c r="H34" s="5" t="n"/>
      <c r="I34" s="6" t="n"/>
      <c r="J34" s="4" t="n"/>
      <c r="K34" s="38" t="n"/>
      <c r="L34" s="38" t="n"/>
      <c r="M34" s="4" t="n"/>
      <c r="N34" s="8" t="n"/>
      <c r="O34" s="8" t="n"/>
      <c r="P34" s="9">
        <f>IF($A34="","",IFERROR(VLOOKUP($D34,'Anleitung'!$H$3:$I$11,2,FALSE),0))</f>
        <v/>
      </c>
      <c r="Q34" s="10">
        <f>IF(OR($A34="",$O34=""),"",IFERROR($O34*$P34,0))</f>
        <v/>
      </c>
      <c r="R34" s="10">
        <f>IF(OR($A34="",$O34=""),"",IFERROR($O34+$Q34,0))</f>
        <v/>
      </c>
      <c r="S34" s="10">
        <f>IF(OR($A34="",$N34="",$O34=""),"",$O34-$N34)</f>
        <v/>
      </c>
      <c r="T34" s="9">
        <f>IF(OR($A34="",$N34="",$S34=""),"",IF($N34=0,0,$S34/$N34))</f>
        <v/>
      </c>
      <c r="U34" s="10">
        <f>IF(OR($A34="",$O34=""),"",IF($M34="Bezahlt",$R34,$O34))</f>
        <v/>
      </c>
      <c r="V34" s="5" t="n"/>
      <c r="W34" s="11">
        <f>IF($A34="","",IF($S34="","",IF($S34&gt;0,"Budget überschritten","Im Budget")))</f>
        <v/>
      </c>
    </row>
    <row r="35" ht="22" customHeight="1">
      <c r="A35" s="4" t="n"/>
      <c r="B35" s="5" t="n"/>
      <c r="C35" s="6" t="n"/>
      <c r="D35" s="6" t="n"/>
      <c r="E35" s="6" t="n"/>
      <c r="F35" s="5" t="n"/>
      <c r="G35" s="5" t="n"/>
      <c r="H35" s="5" t="n"/>
      <c r="I35" s="6" t="n"/>
      <c r="J35" s="4" t="n"/>
      <c r="K35" s="38" t="n"/>
      <c r="L35" s="38" t="n"/>
      <c r="M35" s="4" t="n"/>
      <c r="N35" s="8" t="n"/>
      <c r="O35" s="8" t="n"/>
      <c r="P35" s="12">
        <f>IF($A35="","",IFERROR(VLOOKUP($D35,'Anleitung'!$H$3:$I$11,2,FALSE),0))</f>
        <v/>
      </c>
      <c r="Q35" s="13">
        <f>IF(OR($A35="",$O35=""),"",IFERROR($O35*$P35,0))</f>
        <v/>
      </c>
      <c r="R35" s="13">
        <f>IF(OR($A35="",$O35=""),"",IFERROR($O35+$Q35,0))</f>
        <v/>
      </c>
      <c r="S35" s="13">
        <f>IF(OR($A35="",$N35="",$O35=""),"",$O35-$N35)</f>
        <v/>
      </c>
      <c r="T35" s="12">
        <f>IF(OR($A35="",$N35="",$S35=""),"",IF($N35=0,0,$S35/$N35))</f>
        <v/>
      </c>
      <c r="U35" s="13">
        <f>IF(OR($A35="",$O35=""),"",IF($M35="Bezahlt",$R35,$O35))</f>
        <v/>
      </c>
      <c r="V35" s="5" t="n"/>
      <c r="W35" s="14">
        <f>IF($A35="","",IF($S35="","",IF($S35&gt;0,"Budget überschritten","Im Budget")))</f>
        <v/>
      </c>
    </row>
    <row r="36" ht="22" customHeight="1">
      <c r="A36" s="4" t="n"/>
      <c r="B36" s="5" t="n"/>
      <c r="C36" s="6" t="n"/>
      <c r="D36" s="6" t="n"/>
      <c r="E36" s="6" t="n"/>
      <c r="F36" s="5" t="n"/>
      <c r="G36" s="5" t="n"/>
      <c r="H36" s="5" t="n"/>
      <c r="I36" s="6" t="n"/>
      <c r="J36" s="4" t="n"/>
      <c r="K36" s="38" t="n"/>
      <c r="L36" s="38" t="n"/>
      <c r="M36" s="4" t="n"/>
      <c r="N36" s="8" t="n"/>
      <c r="O36" s="8" t="n"/>
      <c r="P36" s="9">
        <f>IF($A36="","",IFERROR(VLOOKUP($D36,'Anleitung'!$H$3:$I$11,2,FALSE),0))</f>
        <v/>
      </c>
      <c r="Q36" s="10">
        <f>IF(OR($A36="",$O36=""),"",IFERROR($O36*$P36,0))</f>
        <v/>
      </c>
      <c r="R36" s="10">
        <f>IF(OR($A36="",$O36=""),"",IFERROR($O36+$Q36,0))</f>
        <v/>
      </c>
      <c r="S36" s="10">
        <f>IF(OR($A36="",$N36="",$O36=""),"",$O36-$N36)</f>
        <v/>
      </c>
      <c r="T36" s="9">
        <f>IF(OR($A36="",$N36="",$S36=""),"",IF($N36=0,0,$S36/$N36))</f>
        <v/>
      </c>
      <c r="U36" s="10">
        <f>IF(OR($A36="",$O36=""),"",IF($M36="Bezahlt",$R36,$O36))</f>
        <v/>
      </c>
      <c r="V36" s="5" t="n"/>
      <c r="W36" s="11">
        <f>IF($A36="","",IF($S36="","",IF($S36&gt;0,"Budget überschritten","Im Budget")))</f>
        <v/>
      </c>
    </row>
    <row r="37" ht="22" customHeight="1">
      <c r="A37" s="4" t="n"/>
      <c r="B37" s="5" t="n"/>
      <c r="C37" s="6" t="n"/>
      <c r="D37" s="6" t="n"/>
      <c r="E37" s="6" t="n"/>
      <c r="F37" s="5" t="n"/>
      <c r="G37" s="5" t="n"/>
      <c r="H37" s="5" t="n"/>
      <c r="I37" s="6" t="n"/>
      <c r="J37" s="4" t="n"/>
      <c r="K37" s="38" t="n"/>
      <c r="L37" s="38" t="n"/>
      <c r="M37" s="4" t="n"/>
      <c r="N37" s="8" t="n"/>
      <c r="O37" s="8" t="n"/>
      <c r="P37" s="12">
        <f>IF($A37="","",IFERROR(VLOOKUP($D37,'Anleitung'!$H$3:$I$11,2,FALSE),0))</f>
        <v/>
      </c>
      <c r="Q37" s="13">
        <f>IF(OR($A37="",$O37=""),"",IFERROR($O37*$P37,0))</f>
        <v/>
      </c>
      <c r="R37" s="13">
        <f>IF(OR($A37="",$O37=""),"",IFERROR($O37+$Q37,0))</f>
        <v/>
      </c>
      <c r="S37" s="13">
        <f>IF(OR($A37="",$N37="",$O37=""),"",$O37-$N37)</f>
        <v/>
      </c>
      <c r="T37" s="12">
        <f>IF(OR($A37="",$N37="",$S37=""),"",IF($N37=0,0,$S37/$N37))</f>
        <v/>
      </c>
      <c r="U37" s="13">
        <f>IF(OR($A37="",$O37=""),"",IF($M37="Bezahlt",$R37,$O37))</f>
        <v/>
      </c>
      <c r="V37" s="5" t="n"/>
      <c r="W37" s="14">
        <f>IF($A37="","",IF($S37="","",IF($S37&gt;0,"Budget überschritten","Im Budget")))</f>
        <v/>
      </c>
    </row>
    <row r="38" ht="22" customHeight="1">
      <c r="A38" s="4" t="n"/>
      <c r="B38" s="5" t="n"/>
      <c r="C38" s="6" t="n"/>
      <c r="D38" s="6" t="n"/>
      <c r="E38" s="6" t="n"/>
      <c r="F38" s="5" t="n"/>
      <c r="G38" s="5" t="n"/>
      <c r="H38" s="5" t="n"/>
      <c r="I38" s="6" t="n"/>
      <c r="J38" s="4" t="n"/>
      <c r="K38" s="38" t="n"/>
      <c r="L38" s="38" t="n"/>
      <c r="M38" s="4" t="n"/>
      <c r="N38" s="8" t="n"/>
      <c r="O38" s="8" t="n"/>
      <c r="P38" s="9">
        <f>IF($A38="","",IFERROR(VLOOKUP($D38,'Anleitung'!$H$3:$I$11,2,FALSE),0))</f>
        <v/>
      </c>
      <c r="Q38" s="10">
        <f>IF(OR($A38="",$O38=""),"",IFERROR($O38*$P38,0))</f>
        <v/>
      </c>
      <c r="R38" s="10">
        <f>IF(OR($A38="",$O38=""),"",IFERROR($O38+$Q38,0))</f>
        <v/>
      </c>
      <c r="S38" s="10">
        <f>IF(OR($A38="",$N38="",$O38=""),"",$O38-$N38)</f>
        <v/>
      </c>
      <c r="T38" s="9">
        <f>IF(OR($A38="",$N38="",$S38=""),"",IF($N38=0,0,$S38/$N38))</f>
        <v/>
      </c>
      <c r="U38" s="10">
        <f>IF(OR($A38="",$O38=""),"",IF($M38="Bezahlt",$R38,$O38))</f>
        <v/>
      </c>
      <c r="V38" s="5" t="n"/>
      <c r="W38" s="11">
        <f>IF($A38="","",IF($S38="","",IF($S38&gt;0,"Budget überschritten","Im Budget")))</f>
        <v/>
      </c>
    </row>
    <row r="39" ht="22" customHeight="1">
      <c r="A39" s="4" t="n"/>
      <c r="B39" s="5" t="n"/>
      <c r="C39" s="6" t="n"/>
      <c r="D39" s="6" t="n"/>
      <c r="E39" s="6" t="n"/>
      <c r="F39" s="5" t="n"/>
      <c r="G39" s="5" t="n"/>
      <c r="H39" s="5" t="n"/>
      <c r="I39" s="6" t="n"/>
      <c r="J39" s="4" t="n"/>
      <c r="K39" s="38" t="n"/>
      <c r="L39" s="38" t="n"/>
      <c r="M39" s="4" t="n"/>
      <c r="N39" s="8" t="n"/>
      <c r="O39" s="8" t="n"/>
      <c r="P39" s="12">
        <f>IF($A39="","",IFERROR(VLOOKUP($D39,'Anleitung'!$H$3:$I$11,2,FALSE),0))</f>
        <v/>
      </c>
      <c r="Q39" s="13">
        <f>IF(OR($A39="",$O39=""),"",IFERROR($O39*$P39,0))</f>
        <v/>
      </c>
      <c r="R39" s="13">
        <f>IF(OR($A39="",$O39=""),"",IFERROR($O39+$Q39,0))</f>
        <v/>
      </c>
      <c r="S39" s="13">
        <f>IF(OR($A39="",$N39="",$O39=""),"",$O39-$N39)</f>
        <v/>
      </c>
      <c r="T39" s="12">
        <f>IF(OR($A39="",$N39="",$S39=""),"",IF($N39=0,0,$S39/$N39))</f>
        <v/>
      </c>
      <c r="U39" s="13">
        <f>IF(OR($A39="",$O39=""),"",IF($M39="Bezahlt",$R39,$O39))</f>
        <v/>
      </c>
      <c r="V39" s="5" t="n"/>
      <c r="W39" s="14">
        <f>IF($A39="","",IF($S39="","",IF($S39&gt;0,"Budget überschritten","Im Budget")))</f>
        <v/>
      </c>
    </row>
    <row r="40" ht="22" customHeight="1">
      <c r="A40" s="4" t="n"/>
      <c r="B40" s="5" t="n"/>
      <c r="C40" s="6" t="n"/>
      <c r="D40" s="6" t="n"/>
      <c r="E40" s="6" t="n"/>
      <c r="F40" s="5" t="n"/>
      <c r="G40" s="5" t="n"/>
      <c r="H40" s="5" t="n"/>
      <c r="I40" s="6" t="n"/>
      <c r="J40" s="4" t="n"/>
      <c r="K40" s="38" t="n"/>
      <c r="L40" s="38" t="n"/>
      <c r="M40" s="4" t="n"/>
      <c r="N40" s="8" t="n"/>
      <c r="O40" s="8" t="n"/>
      <c r="P40" s="9">
        <f>IF($A40="","",IFERROR(VLOOKUP($D40,'Anleitung'!$H$3:$I$11,2,FALSE),0))</f>
        <v/>
      </c>
      <c r="Q40" s="10">
        <f>IF(OR($A40="",$O40=""),"",IFERROR($O40*$P40,0))</f>
        <v/>
      </c>
      <c r="R40" s="10">
        <f>IF(OR($A40="",$O40=""),"",IFERROR($O40+$Q40,0))</f>
        <v/>
      </c>
      <c r="S40" s="10">
        <f>IF(OR($A40="",$N40="",$O40=""),"",$O40-$N40)</f>
        <v/>
      </c>
      <c r="T40" s="9">
        <f>IF(OR($A40="",$N40="",$S40=""),"",IF($N40=0,0,$S40/$N40))</f>
        <v/>
      </c>
      <c r="U40" s="10">
        <f>IF(OR($A40="",$O40=""),"",IF($M40="Bezahlt",$R40,$O40))</f>
        <v/>
      </c>
      <c r="V40" s="5" t="n"/>
      <c r="W40" s="11">
        <f>IF($A40="","",IF($S40="","",IF($S40&gt;0,"Budget überschritten","Im Budget")))</f>
        <v/>
      </c>
    </row>
    <row r="41" ht="22" customHeight="1">
      <c r="A41" s="4" t="n"/>
      <c r="B41" s="5" t="n"/>
      <c r="C41" s="6" t="n"/>
      <c r="D41" s="6" t="n"/>
      <c r="E41" s="6" t="n"/>
      <c r="F41" s="5" t="n"/>
      <c r="G41" s="5" t="n"/>
      <c r="H41" s="5" t="n"/>
      <c r="I41" s="6" t="n"/>
      <c r="J41" s="4" t="n"/>
      <c r="K41" s="38" t="n"/>
      <c r="L41" s="38" t="n"/>
      <c r="M41" s="4" t="n"/>
      <c r="N41" s="8" t="n"/>
      <c r="O41" s="8" t="n"/>
      <c r="P41" s="12">
        <f>IF($A41="","",IFERROR(VLOOKUP($D41,'Anleitung'!$H$3:$I$11,2,FALSE),0))</f>
        <v/>
      </c>
      <c r="Q41" s="13">
        <f>IF(OR($A41="",$O41=""),"",IFERROR($O41*$P41,0))</f>
        <v/>
      </c>
      <c r="R41" s="13">
        <f>IF(OR($A41="",$O41=""),"",IFERROR($O41+$Q41,0))</f>
        <v/>
      </c>
      <c r="S41" s="13">
        <f>IF(OR($A41="",$N41="",$O41=""),"",$O41-$N41)</f>
        <v/>
      </c>
      <c r="T41" s="12">
        <f>IF(OR($A41="",$N41="",$S41=""),"",IF($N41=0,0,$S41/$N41))</f>
        <v/>
      </c>
      <c r="U41" s="13">
        <f>IF(OR($A41="",$O41=""),"",IF($M41="Bezahlt",$R41,$O41))</f>
        <v/>
      </c>
      <c r="V41" s="5" t="n"/>
      <c r="W41" s="14">
        <f>IF($A41="","",IF($S41="","",IF($S41&gt;0,"Budget überschritten","Im Budget")))</f>
        <v/>
      </c>
    </row>
    <row r="42" ht="22" customHeight="1">
      <c r="A42" s="4" t="n"/>
      <c r="B42" s="5" t="n"/>
      <c r="C42" s="6" t="n"/>
      <c r="D42" s="6" t="n"/>
      <c r="E42" s="6" t="n"/>
      <c r="F42" s="5" t="n"/>
      <c r="G42" s="5" t="n"/>
      <c r="H42" s="5" t="n"/>
      <c r="I42" s="6" t="n"/>
      <c r="J42" s="4" t="n"/>
      <c r="K42" s="38" t="n"/>
      <c r="L42" s="38" t="n"/>
      <c r="M42" s="4" t="n"/>
      <c r="N42" s="8" t="n"/>
      <c r="O42" s="8" t="n"/>
      <c r="P42" s="9">
        <f>IF($A42="","",IFERROR(VLOOKUP($D42,'Anleitung'!$H$3:$I$11,2,FALSE),0))</f>
        <v/>
      </c>
      <c r="Q42" s="10">
        <f>IF(OR($A42="",$O42=""),"",IFERROR($O42*$P42,0))</f>
        <v/>
      </c>
      <c r="R42" s="10">
        <f>IF(OR($A42="",$O42=""),"",IFERROR($O42+$Q42,0))</f>
        <v/>
      </c>
      <c r="S42" s="10">
        <f>IF(OR($A42="",$N42="",$O42=""),"",$O42-$N42)</f>
        <v/>
      </c>
      <c r="T42" s="9">
        <f>IF(OR($A42="",$N42="",$S42=""),"",IF($N42=0,0,$S42/$N42))</f>
        <v/>
      </c>
      <c r="U42" s="10">
        <f>IF(OR($A42="",$O42=""),"",IF($M42="Bezahlt",$R42,$O42))</f>
        <v/>
      </c>
      <c r="V42" s="5" t="n"/>
      <c r="W42" s="11">
        <f>IF($A42="","",IF($S42="","",IF($S42&gt;0,"Budget überschritten","Im Budget")))</f>
        <v/>
      </c>
    </row>
    <row r="43" ht="22" customHeight="1">
      <c r="A43" s="4" t="n"/>
      <c r="B43" s="5" t="n"/>
      <c r="C43" s="6" t="n"/>
      <c r="D43" s="6" t="n"/>
      <c r="E43" s="6" t="n"/>
      <c r="F43" s="5" t="n"/>
      <c r="G43" s="5" t="n"/>
      <c r="H43" s="5" t="n"/>
      <c r="I43" s="6" t="n"/>
      <c r="J43" s="4" t="n"/>
      <c r="K43" s="38" t="n"/>
      <c r="L43" s="38" t="n"/>
      <c r="M43" s="4" t="n"/>
      <c r="N43" s="8" t="n"/>
      <c r="O43" s="8" t="n"/>
      <c r="P43" s="12">
        <f>IF($A43="","",IFERROR(VLOOKUP($D43,'Anleitung'!$H$3:$I$11,2,FALSE),0))</f>
        <v/>
      </c>
      <c r="Q43" s="13">
        <f>IF(OR($A43="",$O43=""),"",IFERROR($O43*$P43,0))</f>
        <v/>
      </c>
      <c r="R43" s="13">
        <f>IF(OR($A43="",$O43=""),"",IFERROR($O43+$Q43,0))</f>
        <v/>
      </c>
      <c r="S43" s="13">
        <f>IF(OR($A43="",$N43="",$O43=""),"",$O43-$N43)</f>
        <v/>
      </c>
      <c r="T43" s="12">
        <f>IF(OR($A43="",$N43="",$S43=""),"",IF($N43=0,0,$S43/$N43))</f>
        <v/>
      </c>
      <c r="U43" s="13">
        <f>IF(OR($A43="",$O43=""),"",IF($M43="Bezahlt",$R43,$O43))</f>
        <v/>
      </c>
      <c r="V43" s="5" t="n"/>
      <c r="W43" s="14">
        <f>IF($A43="","",IF($S43="","",IF($S43&gt;0,"Budget überschritten","Im Budget")))</f>
        <v/>
      </c>
    </row>
    <row r="44" ht="22" customHeight="1">
      <c r="A44" s="4" t="n"/>
      <c r="B44" s="5" t="n"/>
      <c r="C44" s="6" t="n"/>
      <c r="D44" s="6" t="n"/>
      <c r="E44" s="6" t="n"/>
      <c r="F44" s="5" t="n"/>
      <c r="G44" s="5" t="n"/>
      <c r="H44" s="5" t="n"/>
      <c r="I44" s="6" t="n"/>
      <c r="J44" s="4" t="n"/>
      <c r="K44" s="38" t="n"/>
      <c r="L44" s="38" t="n"/>
      <c r="M44" s="4" t="n"/>
      <c r="N44" s="8" t="n"/>
      <c r="O44" s="8" t="n"/>
      <c r="P44" s="9">
        <f>IF($A44="","",IFERROR(VLOOKUP($D44,'Anleitung'!$H$3:$I$11,2,FALSE),0))</f>
        <v/>
      </c>
      <c r="Q44" s="10">
        <f>IF(OR($A44="",$O44=""),"",IFERROR($O44*$P44,0))</f>
        <v/>
      </c>
      <c r="R44" s="10">
        <f>IF(OR($A44="",$O44=""),"",IFERROR($O44+$Q44,0))</f>
        <v/>
      </c>
      <c r="S44" s="10">
        <f>IF(OR($A44="",$N44="",$O44=""),"",$O44-$N44)</f>
        <v/>
      </c>
      <c r="T44" s="9">
        <f>IF(OR($A44="",$N44="",$S44=""),"",IF($N44=0,0,$S44/$N44))</f>
        <v/>
      </c>
      <c r="U44" s="10">
        <f>IF(OR($A44="",$O44=""),"",IF($M44="Bezahlt",$R44,$O44))</f>
        <v/>
      </c>
      <c r="V44" s="5" t="n"/>
      <c r="W44" s="11">
        <f>IF($A44="","",IF($S44="","",IF($S44&gt;0,"Budget überschritten","Im Budget")))</f>
        <v/>
      </c>
    </row>
    <row r="45" ht="22" customHeight="1">
      <c r="A45" s="4" t="n"/>
      <c r="B45" s="5" t="n"/>
      <c r="C45" s="6" t="n"/>
      <c r="D45" s="6" t="n"/>
      <c r="E45" s="6" t="n"/>
      <c r="F45" s="5" t="n"/>
      <c r="G45" s="5" t="n"/>
      <c r="H45" s="5" t="n"/>
      <c r="I45" s="6" t="n"/>
      <c r="J45" s="4" t="n"/>
      <c r="K45" s="38" t="n"/>
      <c r="L45" s="38" t="n"/>
      <c r="M45" s="4" t="n"/>
      <c r="N45" s="8" t="n"/>
      <c r="O45" s="8" t="n"/>
      <c r="P45" s="12">
        <f>IF($A45="","",IFERROR(VLOOKUP($D45,'Anleitung'!$H$3:$I$11,2,FALSE),0))</f>
        <v/>
      </c>
      <c r="Q45" s="13">
        <f>IF(OR($A45="",$O45=""),"",IFERROR($O45*$P45,0))</f>
        <v/>
      </c>
      <c r="R45" s="13">
        <f>IF(OR($A45="",$O45=""),"",IFERROR($O45+$Q45,0))</f>
        <v/>
      </c>
      <c r="S45" s="13">
        <f>IF(OR($A45="",$N45="",$O45=""),"",$O45-$N45)</f>
        <v/>
      </c>
      <c r="T45" s="12">
        <f>IF(OR($A45="",$N45="",$S45=""),"",IF($N45=0,0,$S45/$N45))</f>
        <v/>
      </c>
      <c r="U45" s="13">
        <f>IF(OR($A45="",$O45=""),"",IF($M45="Bezahlt",$R45,$O45))</f>
        <v/>
      </c>
      <c r="V45" s="5" t="n"/>
      <c r="W45" s="14">
        <f>IF($A45="","",IF($S45="","",IF($S45&gt;0,"Budget überschritten","Im Budget")))</f>
        <v/>
      </c>
    </row>
    <row r="46" ht="22" customHeight="1">
      <c r="A46" s="4" t="n"/>
      <c r="B46" s="5" t="n"/>
      <c r="C46" s="6" t="n"/>
      <c r="D46" s="6" t="n"/>
      <c r="E46" s="6" t="n"/>
      <c r="F46" s="5" t="n"/>
      <c r="G46" s="5" t="n"/>
      <c r="H46" s="5" t="n"/>
      <c r="I46" s="6" t="n"/>
      <c r="J46" s="4" t="n"/>
      <c r="K46" s="38" t="n"/>
      <c r="L46" s="38" t="n"/>
      <c r="M46" s="4" t="n"/>
      <c r="N46" s="8" t="n"/>
      <c r="O46" s="8" t="n"/>
      <c r="P46" s="9">
        <f>IF($A46="","",IFERROR(VLOOKUP($D46,'Anleitung'!$H$3:$I$11,2,FALSE),0))</f>
        <v/>
      </c>
      <c r="Q46" s="10">
        <f>IF(OR($A46="",$O46=""),"",IFERROR($O46*$P46,0))</f>
        <v/>
      </c>
      <c r="R46" s="10">
        <f>IF(OR($A46="",$O46=""),"",IFERROR($O46+$Q46,0))</f>
        <v/>
      </c>
      <c r="S46" s="10">
        <f>IF(OR($A46="",$N46="",$O46=""),"",$O46-$N46)</f>
        <v/>
      </c>
      <c r="T46" s="9">
        <f>IF(OR($A46="",$N46="",$S46=""),"",IF($N46=0,0,$S46/$N46))</f>
        <v/>
      </c>
      <c r="U46" s="10">
        <f>IF(OR($A46="",$O46=""),"",IF($M46="Bezahlt",$R46,$O46))</f>
        <v/>
      </c>
      <c r="V46" s="5" t="n"/>
      <c r="W46" s="11">
        <f>IF($A46="","",IF($S46="","",IF($S46&gt;0,"Budget überschritten","Im Budget")))</f>
        <v/>
      </c>
    </row>
    <row r="47" ht="22" customHeight="1">
      <c r="A47" s="4" t="n"/>
      <c r="B47" s="5" t="n"/>
      <c r="C47" s="6" t="n"/>
      <c r="D47" s="6" t="n"/>
      <c r="E47" s="6" t="n"/>
      <c r="F47" s="5" t="n"/>
      <c r="G47" s="5" t="n"/>
      <c r="H47" s="5" t="n"/>
      <c r="I47" s="6" t="n"/>
      <c r="J47" s="4" t="n"/>
      <c r="K47" s="38" t="n"/>
      <c r="L47" s="38" t="n"/>
      <c r="M47" s="4" t="n"/>
      <c r="N47" s="8" t="n"/>
      <c r="O47" s="8" t="n"/>
      <c r="P47" s="12">
        <f>IF($A47="","",IFERROR(VLOOKUP($D47,'Anleitung'!$H$3:$I$11,2,FALSE),0))</f>
        <v/>
      </c>
      <c r="Q47" s="13">
        <f>IF(OR($A47="",$O47=""),"",IFERROR($O47*$P47,0))</f>
        <v/>
      </c>
      <c r="R47" s="13">
        <f>IF(OR($A47="",$O47=""),"",IFERROR($O47+$Q47,0))</f>
        <v/>
      </c>
      <c r="S47" s="13">
        <f>IF(OR($A47="",$N47="",$O47=""),"",$O47-$N47)</f>
        <v/>
      </c>
      <c r="T47" s="12">
        <f>IF(OR($A47="",$N47="",$S47=""),"",IF($N47=0,0,$S47/$N47))</f>
        <v/>
      </c>
      <c r="U47" s="13">
        <f>IF(OR($A47="",$O47=""),"",IF($M47="Bezahlt",$R47,$O47))</f>
        <v/>
      </c>
      <c r="V47" s="5" t="n"/>
      <c r="W47" s="14">
        <f>IF($A47="","",IF($S47="","",IF($S47&gt;0,"Budget überschritten","Im Budget")))</f>
        <v/>
      </c>
    </row>
    <row r="48" ht="22" customHeight="1">
      <c r="A48" s="4" t="n"/>
      <c r="B48" s="5" t="n"/>
      <c r="C48" s="6" t="n"/>
      <c r="D48" s="6" t="n"/>
      <c r="E48" s="6" t="n"/>
      <c r="F48" s="5" t="n"/>
      <c r="G48" s="5" t="n"/>
      <c r="H48" s="5" t="n"/>
      <c r="I48" s="6" t="n"/>
      <c r="J48" s="4" t="n"/>
      <c r="K48" s="38" t="n"/>
      <c r="L48" s="38" t="n"/>
      <c r="M48" s="4" t="n"/>
      <c r="N48" s="8" t="n"/>
      <c r="O48" s="8" t="n"/>
      <c r="P48" s="9">
        <f>IF($A48="","",IFERROR(VLOOKUP($D48,'Anleitung'!$H$3:$I$11,2,FALSE),0))</f>
        <v/>
      </c>
      <c r="Q48" s="10">
        <f>IF(OR($A48="",$O48=""),"",IFERROR($O48*$P48,0))</f>
        <v/>
      </c>
      <c r="R48" s="10">
        <f>IF(OR($A48="",$O48=""),"",IFERROR($O48+$Q48,0))</f>
        <v/>
      </c>
      <c r="S48" s="10">
        <f>IF(OR($A48="",$N48="",$O48=""),"",$O48-$N48)</f>
        <v/>
      </c>
      <c r="T48" s="9">
        <f>IF(OR($A48="",$N48="",$S48=""),"",IF($N48=0,0,$S48/$N48))</f>
        <v/>
      </c>
      <c r="U48" s="10">
        <f>IF(OR($A48="",$O48=""),"",IF($M48="Bezahlt",$R48,$O48))</f>
        <v/>
      </c>
      <c r="V48" s="5" t="n"/>
      <c r="W48" s="11">
        <f>IF($A48="","",IF($S48="","",IF($S48&gt;0,"Budget überschritten","Im Budget")))</f>
        <v/>
      </c>
    </row>
    <row r="49" ht="22" customHeight="1">
      <c r="A49" s="4" t="n"/>
      <c r="B49" s="5" t="n"/>
      <c r="C49" s="6" t="n"/>
      <c r="D49" s="6" t="n"/>
      <c r="E49" s="6" t="n"/>
      <c r="F49" s="5" t="n"/>
      <c r="G49" s="5" t="n"/>
      <c r="H49" s="5" t="n"/>
      <c r="I49" s="6" t="n"/>
      <c r="J49" s="4" t="n"/>
      <c r="K49" s="38" t="n"/>
      <c r="L49" s="38" t="n"/>
      <c r="M49" s="4" t="n"/>
      <c r="N49" s="8" t="n"/>
      <c r="O49" s="8" t="n"/>
      <c r="P49" s="12">
        <f>IF($A49="","",IFERROR(VLOOKUP($D49,'Anleitung'!$H$3:$I$11,2,FALSE),0))</f>
        <v/>
      </c>
      <c r="Q49" s="13">
        <f>IF(OR($A49="",$O49=""),"",IFERROR($O49*$P49,0))</f>
        <v/>
      </c>
      <c r="R49" s="13">
        <f>IF(OR($A49="",$O49=""),"",IFERROR($O49+$Q49,0))</f>
        <v/>
      </c>
      <c r="S49" s="13">
        <f>IF(OR($A49="",$N49="",$O49=""),"",$O49-$N49)</f>
        <v/>
      </c>
      <c r="T49" s="12">
        <f>IF(OR($A49="",$N49="",$S49=""),"",IF($N49=0,0,$S49/$N49))</f>
        <v/>
      </c>
      <c r="U49" s="13">
        <f>IF(OR($A49="",$O49=""),"",IF($M49="Bezahlt",$R49,$O49))</f>
        <v/>
      </c>
      <c r="V49" s="5" t="n"/>
      <c r="W49" s="14">
        <f>IF($A49="","",IF($S49="","",IF($S49&gt;0,"Budget überschritten","Im Budget")))</f>
        <v/>
      </c>
    </row>
    <row r="50" ht="22" customHeight="1">
      <c r="A50" s="4" t="n"/>
      <c r="B50" s="5" t="n"/>
      <c r="C50" s="6" t="n"/>
      <c r="D50" s="6" t="n"/>
      <c r="E50" s="6" t="n"/>
      <c r="F50" s="5" t="n"/>
      <c r="G50" s="5" t="n"/>
      <c r="H50" s="5" t="n"/>
      <c r="I50" s="6" t="n"/>
      <c r="J50" s="4" t="n"/>
      <c r="K50" s="38" t="n"/>
      <c r="L50" s="38" t="n"/>
      <c r="M50" s="4" t="n"/>
      <c r="N50" s="8" t="n"/>
      <c r="O50" s="8" t="n"/>
      <c r="P50" s="9">
        <f>IF($A50="","",IFERROR(VLOOKUP($D50,'Anleitung'!$H$3:$I$11,2,FALSE),0))</f>
        <v/>
      </c>
      <c r="Q50" s="10">
        <f>IF(OR($A50="",$O50=""),"",IFERROR($O50*$P50,0))</f>
        <v/>
      </c>
      <c r="R50" s="10">
        <f>IF(OR($A50="",$O50=""),"",IFERROR($O50+$Q50,0))</f>
        <v/>
      </c>
      <c r="S50" s="10">
        <f>IF(OR($A50="",$N50="",$O50=""),"",$O50-$N50)</f>
        <v/>
      </c>
      <c r="T50" s="9">
        <f>IF(OR($A50="",$N50="",$S50=""),"",IF($N50=0,0,$S50/$N50))</f>
        <v/>
      </c>
      <c r="U50" s="10">
        <f>IF(OR($A50="",$O50=""),"",IF($M50="Bezahlt",$R50,$O50))</f>
        <v/>
      </c>
      <c r="V50" s="5" t="n"/>
      <c r="W50" s="11">
        <f>IF($A50="","",IF($S50="","",IF($S50&gt;0,"Budget überschritten","Im Budget")))</f>
        <v/>
      </c>
    </row>
    <row r="51" ht="22" customHeight="1">
      <c r="A51" s="4" t="n"/>
      <c r="B51" s="5" t="n"/>
      <c r="C51" s="6" t="n"/>
      <c r="D51" s="6" t="n"/>
      <c r="E51" s="6" t="n"/>
      <c r="F51" s="5" t="n"/>
      <c r="G51" s="5" t="n"/>
      <c r="H51" s="5" t="n"/>
      <c r="I51" s="6" t="n"/>
      <c r="J51" s="4" t="n"/>
      <c r="K51" s="38" t="n"/>
      <c r="L51" s="38" t="n"/>
      <c r="M51" s="4" t="n"/>
      <c r="N51" s="8" t="n"/>
      <c r="O51" s="8" t="n"/>
      <c r="P51" s="12">
        <f>IF($A51="","",IFERROR(VLOOKUP($D51,'Anleitung'!$H$3:$I$11,2,FALSE),0))</f>
        <v/>
      </c>
      <c r="Q51" s="13">
        <f>IF(OR($A51="",$O51=""),"",IFERROR($O51*$P51,0))</f>
        <v/>
      </c>
      <c r="R51" s="13">
        <f>IF(OR($A51="",$O51=""),"",IFERROR($O51+$Q51,0))</f>
        <v/>
      </c>
      <c r="S51" s="13">
        <f>IF(OR($A51="",$N51="",$O51=""),"",$O51-$N51)</f>
        <v/>
      </c>
      <c r="T51" s="12">
        <f>IF(OR($A51="",$N51="",$S51=""),"",IF($N51=0,0,$S51/$N51))</f>
        <v/>
      </c>
      <c r="U51" s="13">
        <f>IF(OR($A51="",$O51=""),"",IF($M51="Bezahlt",$R51,$O51))</f>
        <v/>
      </c>
      <c r="V51" s="5" t="n"/>
      <c r="W51" s="14">
        <f>IF($A51="","",IF($S51="","",IF($S51&gt;0,"Budget überschritten","Im Budget")))</f>
        <v/>
      </c>
    </row>
    <row r="52" ht="22" customHeight="1">
      <c r="A52" s="4" t="n"/>
      <c r="B52" s="5" t="n"/>
      <c r="C52" s="6" t="n"/>
      <c r="D52" s="6" t="n"/>
      <c r="E52" s="6" t="n"/>
      <c r="F52" s="5" t="n"/>
      <c r="G52" s="5" t="n"/>
      <c r="H52" s="5" t="n"/>
      <c r="I52" s="6" t="n"/>
      <c r="J52" s="4" t="n"/>
      <c r="K52" s="38" t="n"/>
      <c r="L52" s="38" t="n"/>
      <c r="M52" s="4" t="n"/>
      <c r="N52" s="8" t="n"/>
      <c r="O52" s="8" t="n"/>
      <c r="P52" s="9">
        <f>IF($A52="","",IFERROR(VLOOKUP($D52,'Anleitung'!$H$3:$I$11,2,FALSE),0))</f>
        <v/>
      </c>
      <c r="Q52" s="10">
        <f>IF(OR($A52="",$O52=""),"",IFERROR($O52*$P52,0))</f>
        <v/>
      </c>
      <c r="R52" s="10">
        <f>IF(OR($A52="",$O52=""),"",IFERROR($O52+$Q52,0))</f>
        <v/>
      </c>
      <c r="S52" s="10">
        <f>IF(OR($A52="",$N52="",$O52=""),"",$O52-$N52)</f>
        <v/>
      </c>
      <c r="T52" s="9">
        <f>IF(OR($A52="",$N52="",$S52=""),"",IF($N52=0,0,$S52/$N52))</f>
        <v/>
      </c>
      <c r="U52" s="10">
        <f>IF(OR($A52="",$O52=""),"",IF($M52="Bezahlt",$R52,$O52))</f>
        <v/>
      </c>
      <c r="V52" s="5" t="n"/>
      <c r="W52" s="11">
        <f>IF($A52="","",IF($S52="","",IF($S52&gt;0,"Budget überschritten","Im Budget")))</f>
        <v/>
      </c>
    </row>
    <row r="53" ht="22" customHeight="1">
      <c r="A53" s="4" t="n"/>
      <c r="B53" s="5" t="n"/>
      <c r="C53" s="6" t="n"/>
      <c r="D53" s="6" t="n"/>
      <c r="E53" s="6" t="n"/>
      <c r="F53" s="5" t="n"/>
      <c r="G53" s="5" t="n"/>
      <c r="H53" s="5" t="n"/>
      <c r="I53" s="6" t="n"/>
      <c r="J53" s="4" t="n"/>
      <c r="K53" s="38" t="n"/>
      <c r="L53" s="38" t="n"/>
      <c r="M53" s="4" t="n"/>
      <c r="N53" s="8" t="n"/>
      <c r="O53" s="8" t="n"/>
      <c r="P53" s="12">
        <f>IF($A53="","",IFERROR(VLOOKUP($D53,'Anleitung'!$H$3:$I$11,2,FALSE),0))</f>
        <v/>
      </c>
      <c r="Q53" s="13">
        <f>IF(OR($A53="",$O53=""),"",IFERROR($O53*$P53,0))</f>
        <v/>
      </c>
      <c r="R53" s="13">
        <f>IF(OR($A53="",$O53=""),"",IFERROR($O53+$Q53,0))</f>
        <v/>
      </c>
      <c r="S53" s="13">
        <f>IF(OR($A53="",$N53="",$O53=""),"",$O53-$N53)</f>
        <v/>
      </c>
      <c r="T53" s="12">
        <f>IF(OR($A53="",$N53="",$S53=""),"",IF($N53=0,0,$S53/$N53))</f>
        <v/>
      </c>
      <c r="U53" s="13">
        <f>IF(OR($A53="",$O53=""),"",IF($M53="Bezahlt",$R53,$O53))</f>
        <v/>
      </c>
      <c r="V53" s="5" t="n"/>
      <c r="W53" s="14">
        <f>IF($A53="","",IF($S53="","",IF($S53&gt;0,"Budget überschritten","Im Budget")))</f>
        <v/>
      </c>
    </row>
    <row r="54" ht="22" customHeight="1">
      <c r="A54" s="4" t="n"/>
      <c r="B54" s="5" t="n"/>
      <c r="C54" s="6" t="n"/>
      <c r="D54" s="6" t="n"/>
      <c r="E54" s="6" t="n"/>
      <c r="F54" s="5" t="n"/>
      <c r="G54" s="5" t="n"/>
      <c r="H54" s="5" t="n"/>
      <c r="I54" s="6" t="n"/>
      <c r="J54" s="4" t="n"/>
      <c r="K54" s="38" t="n"/>
      <c r="L54" s="38" t="n"/>
      <c r="M54" s="4" t="n"/>
      <c r="N54" s="8" t="n"/>
      <c r="O54" s="8" t="n"/>
      <c r="P54" s="9">
        <f>IF($A54="","",IFERROR(VLOOKUP($D54,'Anleitung'!$H$3:$I$11,2,FALSE),0))</f>
        <v/>
      </c>
      <c r="Q54" s="10">
        <f>IF(OR($A54="",$O54=""),"",IFERROR($O54*$P54,0))</f>
        <v/>
      </c>
      <c r="R54" s="10">
        <f>IF(OR($A54="",$O54=""),"",IFERROR($O54+$Q54,0))</f>
        <v/>
      </c>
      <c r="S54" s="10">
        <f>IF(OR($A54="",$N54="",$O54=""),"",$O54-$N54)</f>
        <v/>
      </c>
      <c r="T54" s="9">
        <f>IF(OR($A54="",$N54="",$S54=""),"",IF($N54=0,0,$S54/$N54))</f>
        <v/>
      </c>
      <c r="U54" s="10">
        <f>IF(OR($A54="",$O54=""),"",IF($M54="Bezahlt",$R54,$O54))</f>
        <v/>
      </c>
      <c r="V54" s="5" t="n"/>
      <c r="W54" s="11">
        <f>IF($A54="","",IF($S54="","",IF($S54&gt;0,"Budget überschritten","Im Budget")))</f>
        <v/>
      </c>
    </row>
    <row r="55" ht="22" customHeight="1">
      <c r="A55" s="4" t="n"/>
      <c r="B55" s="5" t="n"/>
      <c r="C55" s="6" t="n"/>
      <c r="D55" s="6" t="n"/>
      <c r="E55" s="6" t="n"/>
      <c r="F55" s="5" t="n"/>
      <c r="G55" s="5" t="n"/>
      <c r="H55" s="5" t="n"/>
      <c r="I55" s="6" t="n"/>
      <c r="J55" s="4" t="n"/>
      <c r="K55" s="38" t="n"/>
      <c r="L55" s="38" t="n"/>
      <c r="M55" s="4" t="n"/>
      <c r="N55" s="8" t="n"/>
      <c r="O55" s="8" t="n"/>
      <c r="P55" s="12">
        <f>IF($A55="","",IFERROR(VLOOKUP($D55,'Anleitung'!$H$3:$I$11,2,FALSE),0))</f>
        <v/>
      </c>
      <c r="Q55" s="13">
        <f>IF(OR($A55="",$O55=""),"",IFERROR($O55*$P55,0))</f>
        <v/>
      </c>
      <c r="R55" s="13">
        <f>IF(OR($A55="",$O55=""),"",IFERROR($O55+$Q55,0))</f>
        <v/>
      </c>
      <c r="S55" s="13">
        <f>IF(OR($A55="",$N55="",$O55=""),"",$O55-$N55)</f>
        <v/>
      </c>
      <c r="T55" s="12">
        <f>IF(OR($A55="",$N55="",$S55=""),"",IF($N55=0,0,$S55/$N55))</f>
        <v/>
      </c>
      <c r="U55" s="13">
        <f>IF(OR($A55="",$O55=""),"",IF($M55="Bezahlt",$R55,$O55))</f>
        <v/>
      </c>
      <c r="V55" s="5" t="n"/>
      <c r="W55" s="14">
        <f>IF($A55="","",IF($S55="","",IF($S55&gt;0,"Budget überschritten","Im Budget")))</f>
        <v/>
      </c>
    </row>
    <row r="56" ht="22" customHeight="1">
      <c r="A56" s="4" t="n"/>
      <c r="B56" s="5" t="n"/>
      <c r="C56" s="6" t="n"/>
      <c r="D56" s="6" t="n"/>
      <c r="E56" s="6" t="n"/>
      <c r="F56" s="5" t="n"/>
      <c r="G56" s="5" t="n"/>
      <c r="H56" s="5" t="n"/>
      <c r="I56" s="6" t="n"/>
      <c r="J56" s="4" t="n"/>
      <c r="K56" s="38" t="n"/>
      <c r="L56" s="38" t="n"/>
      <c r="M56" s="4" t="n"/>
      <c r="N56" s="8" t="n"/>
      <c r="O56" s="8" t="n"/>
      <c r="P56" s="9">
        <f>IF($A56="","",IFERROR(VLOOKUP($D56,'Anleitung'!$H$3:$I$11,2,FALSE),0))</f>
        <v/>
      </c>
      <c r="Q56" s="10">
        <f>IF(OR($A56="",$O56=""),"",IFERROR($O56*$P56,0))</f>
        <v/>
      </c>
      <c r="R56" s="10">
        <f>IF(OR($A56="",$O56=""),"",IFERROR($O56+$Q56,0))</f>
        <v/>
      </c>
      <c r="S56" s="10">
        <f>IF(OR($A56="",$N56="",$O56=""),"",$O56-$N56)</f>
        <v/>
      </c>
      <c r="T56" s="9">
        <f>IF(OR($A56="",$N56="",$S56=""),"",IF($N56=0,0,$S56/$N56))</f>
        <v/>
      </c>
      <c r="U56" s="10">
        <f>IF(OR($A56="",$O56=""),"",IF($M56="Bezahlt",$R56,$O56))</f>
        <v/>
      </c>
      <c r="V56" s="5" t="n"/>
      <c r="W56" s="11">
        <f>IF($A56="","",IF($S56="","",IF($S56&gt;0,"Budget überschritten","Im Budget")))</f>
        <v/>
      </c>
    </row>
    <row r="57" ht="22" customHeight="1">
      <c r="A57" s="4" t="n"/>
      <c r="B57" s="5" t="n"/>
      <c r="C57" s="6" t="n"/>
      <c r="D57" s="6" t="n"/>
      <c r="E57" s="6" t="n"/>
      <c r="F57" s="5" t="n"/>
      <c r="G57" s="5" t="n"/>
      <c r="H57" s="5" t="n"/>
      <c r="I57" s="6" t="n"/>
      <c r="J57" s="4" t="n"/>
      <c r="K57" s="38" t="n"/>
      <c r="L57" s="38" t="n"/>
      <c r="M57" s="4" t="n"/>
      <c r="N57" s="8" t="n"/>
      <c r="O57" s="8" t="n"/>
      <c r="P57" s="12">
        <f>IF($A57="","",IFERROR(VLOOKUP($D57,'Anleitung'!$H$3:$I$11,2,FALSE),0))</f>
        <v/>
      </c>
      <c r="Q57" s="13">
        <f>IF(OR($A57="",$O57=""),"",IFERROR($O57*$P57,0))</f>
        <v/>
      </c>
      <c r="R57" s="13">
        <f>IF(OR($A57="",$O57=""),"",IFERROR($O57+$Q57,0))</f>
        <v/>
      </c>
      <c r="S57" s="13">
        <f>IF(OR($A57="",$N57="",$O57=""),"",$O57-$N57)</f>
        <v/>
      </c>
      <c r="T57" s="12">
        <f>IF(OR($A57="",$N57="",$S57=""),"",IF($N57=0,0,$S57/$N57))</f>
        <v/>
      </c>
      <c r="U57" s="13">
        <f>IF(OR($A57="",$O57=""),"",IF($M57="Bezahlt",$R57,$O57))</f>
        <v/>
      </c>
      <c r="V57" s="5" t="n"/>
      <c r="W57" s="14">
        <f>IF($A57="","",IF($S57="","",IF($S57&gt;0,"Budget überschritten","Im Budget")))</f>
        <v/>
      </c>
    </row>
    <row r="58" ht="22" customHeight="1">
      <c r="A58" s="4" t="n"/>
      <c r="B58" s="5" t="n"/>
      <c r="C58" s="6" t="n"/>
      <c r="D58" s="6" t="n"/>
      <c r="E58" s="6" t="n"/>
      <c r="F58" s="5" t="n"/>
      <c r="G58" s="5" t="n"/>
      <c r="H58" s="5" t="n"/>
      <c r="I58" s="6" t="n"/>
      <c r="J58" s="4" t="n"/>
      <c r="K58" s="38" t="n"/>
      <c r="L58" s="38" t="n"/>
      <c r="M58" s="4" t="n"/>
      <c r="N58" s="8" t="n"/>
      <c r="O58" s="8" t="n"/>
      <c r="P58" s="9">
        <f>IF($A58="","",IFERROR(VLOOKUP($D58,'Anleitung'!$H$3:$I$11,2,FALSE),0))</f>
        <v/>
      </c>
      <c r="Q58" s="10">
        <f>IF(OR($A58="",$O58=""),"",IFERROR($O58*$P58,0))</f>
        <v/>
      </c>
      <c r="R58" s="10">
        <f>IF(OR($A58="",$O58=""),"",IFERROR($O58+$Q58,0))</f>
        <v/>
      </c>
      <c r="S58" s="10">
        <f>IF(OR($A58="",$N58="",$O58=""),"",$O58-$N58)</f>
        <v/>
      </c>
      <c r="T58" s="9">
        <f>IF(OR($A58="",$N58="",$S58=""),"",IF($N58=0,0,$S58/$N58))</f>
        <v/>
      </c>
      <c r="U58" s="10">
        <f>IF(OR($A58="",$O58=""),"",IF($M58="Bezahlt",$R58,$O58))</f>
        <v/>
      </c>
      <c r="V58" s="5" t="n"/>
      <c r="W58" s="11">
        <f>IF($A58="","",IF($S58="","",IF($S58&gt;0,"Budget überschritten","Im Budget")))</f>
        <v/>
      </c>
    </row>
    <row r="59" ht="22" customHeight="1">
      <c r="A59" s="4" t="n"/>
      <c r="B59" s="5" t="n"/>
      <c r="C59" s="6" t="n"/>
      <c r="D59" s="6" t="n"/>
      <c r="E59" s="6" t="n"/>
      <c r="F59" s="5" t="n"/>
      <c r="G59" s="5" t="n"/>
      <c r="H59" s="5" t="n"/>
      <c r="I59" s="6" t="n"/>
      <c r="J59" s="4" t="n"/>
      <c r="K59" s="38" t="n"/>
      <c r="L59" s="38" t="n"/>
      <c r="M59" s="4" t="n"/>
      <c r="N59" s="8" t="n"/>
      <c r="O59" s="8" t="n"/>
      <c r="P59" s="12">
        <f>IF($A59="","",IFERROR(VLOOKUP($D59,'Anleitung'!$H$3:$I$11,2,FALSE),0))</f>
        <v/>
      </c>
      <c r="Q59" s="13">
        <f>IF(OR($A59="",$O59=""),"",IFERROR($O59*$P59,0))</f>
        <v/>
      </c>
      <c r="R59" s="13">
        <f>IF(OR($A59="",$O59=""),"",IFERROR($O59+$Q59,0))</f>
        <v/>
      </c>
      <c r="S59" s="13">
        <f>IF(OR($A59="",$N59="",$O59=""),"",$O59-$N59)</f>
        <v/>
      </c>
      <c r="T59" s="12">
        <f>IF(OR($A59="",$N59="",$S59=""),"",IF($N59=0,0,$S59/$N59))</f>
        <v/>
      </c>
      <c r="U59" s="13">
        <f>IF(OR($A59="",$O59=""),"",IF($M59="Bezahlt",$R59,$O59))</f>
        <v/>
      </c>
      <c r="V59" s="5" t="n"/>
      <c r="W59" s="14">
        <f>IF($A59="","",IF($S59="","",IF($S59&gt;0,"Budget überschritten","Im Budget")))</f>
        <v/>
      </c>
    </row>
    <row r="60" ht="22" customHeight="1">
      <c r="A60" s="4" t="n"/>
      <c r="B60" s="5" t="n"/>
      <c r="C60" s="6" t="n"/>
      <c r="D60" s="6" t="n"/>
      <c r="E60" s="6" t="n"/>
      <c r="F60" s="5" t="n"/>
      <c r="G60" s="5" t="n"/>
      <c r="H60" s="5" t="n"/>
      <c r="I60" s="6" t="n"/>
      <c r="J60" s="4" t="n"/>
      <c r="K60" s="38" t="n"/>
      <c r="L60" s="38" t="n"/>
      <c r="M60" s="4" t="n"/>
      <c r="N60" s="8" t="n"/>
      <c r="O60" s="8" t="n"/>
      <c r="P60" s="9">
        <f>IF($A60="","",IFERROR(VLOOKUP($D60,'Anleitung'!$H$3:$I$11,2,FALSE),0))</f>
        <v/>
      </c>
      <c r="Q60" s="10">
        <f>IF(OR($A60="",$O60=""),"",IFERROR($O60*$P60,0))</f>
        <v/>
      </c>
      <c r="R60" s="10">
        <f>IF(OR($A60="",$O60=""),"",IFERROR($O60+$Q60,0))</f>
        <v/>
      </c>
      <c r="S60" s="10">
        <f>IF(OR($A60="",$N60="",$O60=""),"",$O60-$N60)</f>
        <v/>
      </c>
      <c r="T60" s="9">
        <f>IF(OR($A60="",$N60="",$S60=""),"",IF($N60=0,0,$S60/$N60))</f>
        <v/>
      </c>
      <c r="U60" s="10">
        <f>IF(OR($A60="",$O60=""),"",IF($M60="Bezahlt",$R60,$O60))</f>
        <v/>
      </c>
      <c r="V60" s="5" t="n"/>
      <c r="W60" s="11">
        <f>IF($A60="","",IF($S60="","",IF($S60&gt;0,"Budget überschritten","Im Budget")))</f>
        <v/>
      </c>
    </row>
    <row r="61" ht="22" customHeight="1">
      <c r="A61" s="4" t="n"/>
      <c r="B61" s="5" t="n"/>
      <c r="C61" s="6" t="n"/>
      <c r="D61" s="6" t="n"/>
      <c r="E61" s="6" t="n"/>
      <c r="F61" s="5" t="n"/>
      <c r="G61" s="5" t="n"/>
      <c r="H61" s="5" t="n"/>
      <c r="I61" s="6" t="n"/>
      <c r="J61" s="4" t="n"/>
      <c r="K61" s="38" t="n"/>
      <c r="L61" s="38" t="n"/>
      <c r="M61" s="4" t="n"/>
      <c r="N61" s="8" t="n"/>
      <c r="O61" s="8" t="n"/>
      <c r="P61" s="12">
        <f>IF($A61="","",IFERROR(VLOOKUP($D61,'Anleitung'!$H$3:$I$11,2,FALSE),0))</f>
        <v/>
      </c>
      <c r="Q61" s="13">
        <f>IF(OR($A61="",$O61=""),"",IFERROR($O61*$P61,0))</f>
        <v/>
      </c>
      <c r="R61" s="13">
        <f>IF(OR($A61="",$O61=""),"",IFERROR($O61+$Q61,0))</f>
        <v/>
      </c>
      <c r="S61" s="13">
        <f>IF(OR($A61="",$N61="",$O61=""),"",$O61-$N61)</f>
        <v/>
      </c>
      <c r="T61" s="12">
        <f>IF(OR($A61="",$N61="",$S61=""),"",IF($N61=0,0,$S61/$N61))</f>
        <v/>
      </c>
      <c r="U61" s="13">
        <f>IF(OR($A61="",$O61=""),"",IF($M61="Bezahlt",$R61,$O61))</f>
        <v/>
      </c>
      <c r="V61" s="5" t="n"/>
      <c r="W61" s="14">
        <f>IF($A61="","",IF($S61="","",IF($S61&gt;0,"Budget überschritten","Im Budget")))</f>
        <v/>
      </c>
    </row>
    <row r="62" ht="22" customHeight="1">
      <c r="A62" s="4" t="n"/>
      <c r="B62" s="5" t="n"/>
      <c r="C62" s="6" t="n"/>
      <c r="D62" s="6" t="n"/>
      <c r="E62" s="6" t="n"/>
      <c r="F62" s="5" t="n"/>
      <c r="G62" s="5" t="n"/>
      <c r="H62" s="5" t="n"/>
      <c r="I62" s="6" t="n"/>
      <c r="J62" s="4" t="n"/>
      <c r="K62" s="38" t="n"/>
      <c r="L62" s="38" t="n"/>
      <c r="M62" s="4" t="n"/>
      <c r="N62" s="8" t="n"/>
      <c r="O62" s="8" t="n"/>
      <c r="P62" s="9">
        <f>IF($A62="","",IFERROR(VLOOKUP($D62,'Anleitung'!$H$3:$I$11,2,FALSE),0))</f>
        <v/>
      </c>
      <c r="Q62" s="10">
        <f>IF(OR($A62="",$O62=""),"",IFERROR($O62*$P62,0))</f>
        <v/>
      </c>
      <c r="R62" s="10">
        <f>IF(OR($A62="",$O62=""),"",IFERROR($O62+$Q62,0))</f>
        <v/>
      </c>
      <c r="S62" s="10">
        <f>IF(OR($A62="",$N62="",$O62=""),"",$O62-$N62)</f>
        <v/>
      </c>
      <c r="T62" s="9">
        <f>IF(OR($A62="",$N62="",$S62=""),"",IF($N62=0,0,$S62/$N62))</f>
        <v/>
      </c>
      <c r="U62" s="10">
        <f>IF(OR($A62="",$O62=""),"",IF($M62="Bezahlt",$R62,$O62))</f>
        <v/>
      </c>
      <c r="V62" s="5" t="n"/>
      <c r="W62" s="11">
        <f>IF($A62="","",IF($S62="","",IF($S62&gt;0,"Budget überschritten","Im Budget")))</f>
        <v/>
      </c>
    </row>
    <row r="63" ht="22" customHeight="1">
      <c r="A63" s="4" t="n"/>
      <c r="B63" s="5" t="n"/>
      <c r="C63" s="6" t="n"/>
      <c r="D63" s="6" t="n"/>
      <c r="E63" s="6" t="n"/>
      <c r="F63" s="5" t="n"/>
      <c r="G63" s="5" t="n"/>
      <c r="H63" s="5" t="n"/>
      <c r="I63" s="6" t="n"/>
      <c r="J63" s="4" t="n"/>
      <c r="K63" s="38" t="n"/>
      <c r="L63" s="38" t="n"/>
      <c r="M63" s="4" t="n"/>
      <c r="N63" s="8" t="n"/>
      <c r="O63" s="8" t="n"/>
      <c r="P63" s="12">
        <f>IF($A63="","",IFERROR(VLOOKUP($D63,'Anleitung'!$H$3:$I$11,2,FALSE),0))</f>
        <v/>
      </c>
      <c r="Q63" s="13">
        <f>IF(OR($A63="",$O63=""),"",IFERROR($O63*$P63,0))</f>
        <v/>
      </c>
      <c r="R63" s="13">
        <f>IF(OR($A63="",$O63=""),"",IFERROR($O63+$Q63,0))</f>
        <v/>
      </c>
      <c r="S63" s="13">
        <f>IF(OR($A63="",$N63="",$O63=""),"",$O63-$N63)</f>
        <v/>
      </c>
      <c r="T63" s="12">
        <f>IF(OR($A63="",$N63="",$S63=""),"",IF($N63=0,0,$S63/$N63))</f>
        <v/>
      </c>
      <c r="U63" s="13">
        <f>IF(OR($A63="",$O63=""),"",IF($M63="Bezahlt",$R63,$O63))</f>
        <v/>
      </c>
      <c r="V63" s="5" t="n"/>
      <c r="W63" s="14">
        <f>IF($A63="","",IF($S63="","",IF($S63&gt;0,"Budget überschritten","Im Budget")))</f>
        <v/>
      </c>
    </row>
    <row r="64" ht="22" customHeight="1">
      <c r="A64" s="4" t="n"/>
      <c r="B64" s="5" t="n"/>
      <c r="C64" s="6" t="n"/>
      <c r="D64" s="6" t="n"/>
      <c r="E64" s="6" t="n"/>
      <c r="F64" s="5" t="n"/>
      <c r="G64" s="5" t="n"/>
      <c r="H64" s="5" t="n"/>
      <c r="I64" s="6" t="n"/>
      <c r="J64" s="4" t="n"/>
      <c r="K64" s="38" t="n"/>
      <c r="L64" s="38" t="n"/>
      <c r="M64" s="4" t="n"/>
      <c r="N64" s="8" t="n"/>
      <c r="O64" s="8" t="n"/>
      <c r="P64" s="9">
        <f>IF($A64="","",IFERROR(VLOOKUP($D64,'Anleitung'!$H$3:$I$11,2,FALSE),0))</f>
        <v/>
      </c>
      <c r="Q64" s="10">
        <f>IF(OR($A64="",$O64=""),"",IFERROR($O64*$P64,0))</f>
        <v/>
      </c>
      <c r="R64" s="10">
        <f>IF(OR($A64="",$O64=""),"",IFERROR($O64+$Q64,0))</f>
        <v/>
      </c>
      <c r="S64" s="10">
        <f>IF(OR($A64="",$N64="",$O64=""),"",$O64-$N64)</f>
        <v/>
      </c>
      <c r="T64" s="9">
        <f>IF(OR($A64="",$N64="",$S64=""),"",IF($N64=0,0,$S64/$N64))</f>
        <v/>
      </c>
      <c r="U64" s="10">
        <f>IF(OR($A64="",$O64=""),"",IF($M64="Bezahlt",$R64,$O64))</f>
        <v/>
      </c>
      <c r="V64" s="5" t="n"/>
      <c r="W64" s="11">
        <f>IF($A64="","",IF($S64="","",IF($S64&gt;0,"Budget überschritten","Im Budget")))</f>
        <v/>
      </c>
    </row>
    <row r="65" ht="22" customHeight="1">
      <c r="A65" s="4" t="n"/>
      <c r="B65" s="5" t="n"/>
      <c r="C65" s="6" t="n"/>
      <c r="D65" s="6" t="n"/>
      <c r="E65" s="6" t="n"/>
      <c r="F65" s="5" t="n"/>
      <c r="G65" s="5" t="n"/>
      <c r="H65" s="5" t="n"/>
      <c r="I65" s="6" t="n"/>
      <c r="J65" s="4" t="n"/>
      <c r="K65" s="38" t="n"/>
      <c r="L65" s="38" t="n"/>
      <c r="M65" s="4" t="n"/>
      <c r="N65" s="8" t="n"/>
      <c r="O65" s="8" t="n"/>
      <c r="P65" s="12">
        <f>IF($A65="","",IFERROR(VLOOKUP($D65,'Anleitung'!$H$3:$I$11,2,FALSE),0))</f>
        <v/>
      </c>
      <c r="Q65" s="13">
        <f>IF(OR($A65="",$O65=""),"",IFERROR($O65*$P65,0))</f>
        <v/>
      </c>
      <c r="R65" s="13">
        <f>IF(OR($A65="",$O65=""),"",IFERROR($O65+$Q65,0))</f>
        <v/>
      </c>
      <c r="S65" s="13">
        <f>IF(OR($A65="",$N65="",$O65=""),"",$O65-$N65)</f>
        <v/>
      </c>
      <c r="T65" s="12">
        <f>IF(OR($A65="",$N65="",$S65=""),"",IF($N65=0,0,$S65/$N65))</f>
        <v/>
      </c>
      <c r="U65" s="13">
        <f>IF(OR($A65="",$O65=""),"",IF($M65="Bezahlt",$R65,$O65))</f>
        <v/>
      </c>
      <c r="V65" s="5" t="n"/>
      <c r="W65" s="14">
        <f>IF($A65="","",IF($S65="","",IF($S65&gt;0,"Budget überschritten","Im Budget")))</f>
        <v/>
      </c>
    </row>
    <row r="66" ht="22" customHeight="1">
      <c r="A66" s="4" t="n"/>
      <c r="B66" s="5" t="n"/>
      <c r="C66" s="6" t="n"/>
      <c r="D66" s="6" t="n"/>
      <c r="E66" s="6" t="n"/>
      <c r="F66" s="5" t="n"/>
      <c r="G66" s="5" t="n"/>
      <c r="H66" s="5" t="n"/>
      <c r="I66" s="6" t="n"/>
      <c r="J66" s="4" t="n"/>
      <c r="K66" s="38" t="n"/>
      <c r="L66" s="38" t="n"/>
      <c r="M66" s="4" t="n"/>
      <c r="N66" s="8" t="n"/>
      <c r="O66" s="8" t="n"/>
      <c r="P66" s="9">
        <f>IF($A66="","",IFERROR(VLOOKUP($D66,'Anleitung'!$H$3:$I$11,2,FALSE),0))</f>
        <v/>
      </c>
      <c r="Q66" s="10">
        <f>IF(OR($A66="",$O66=""),"",IFERROR($O66*$P66,0))</f>
        <v/>
      </c>
      <c r="R66" s="10">
        <f>IF(OR($A66="",$O66=""),"",IFERROR($O66+$Q66,0))</f>
        <v/>
      </c>
      <c r="S66" s="10">
        <f>IF(OR($A66="",$N66="",$O66=""),"",$O66-$N66)</f>
        <v/>
      </c>
      <c r="T66" s="9">
        <f>IF(OR($A66="",$N66="",$S66=""),"",IF($N66=0,0,$S66/$N66))</f>
        <v/>
      </c>
      <c r="U66" s="10">
        <f>IF(OR($A66="",$O66=""),"",IF($M66="Bezahlt",$R66,$O66))</f>
        <v/>
      </c>
      <c r="V66" s="5" t="n"/>
      <c r="W66" s="11">
        <f>IF($A66="","",IF($S66="","",IF($S66&gt;0,"Budget überschritten","Im Budget")))</f>
        <v/>
      </c>
    </row>
    <row r="67" ht="22" customHeight="1">
      <c r="A67" s="4" t="n"/>
      <c r="B67" s="5" t="n"/>
      <c r="C67" s="6" t="n"/>
      <c r="D67" s="6" t="n"/>
      <c r="E67" s="6" t="n"/>
      <c r="F67" s="5" t="n"/>
      <c r="G67" s="5" t="n"/>
      <c r="H67" s="5" t="n"/>
      <c r="I67" s="6" t="n"/>
      <c r="J67" s="4" t="n"/>
      <c r="K67" s="38" t="n"/>
      <c r="L67" s="38" t="n"/>
      <c r="M67" s="4" t="n"/>
      <c r="N67" s="8" t="n"/>
      <c r="O67" s="8" t="n"/>
      <c r="P67" s="12">
        <f>IF($A67="","",IFERROR(VLOOKUP($D67,'Anleitung'!$H$3:$I$11,2,FALSE),0))</f>
        <v/>
      </c>
      <c r="Q67" s="13">
        <f>IF(OR($A67="",$O67=""),"",IFERROR($O67*$P67,0))</f>
        <v/>
      </c>
      <c r="R67" s="13">
        <f>IF(OR($A67="",$O67=""),"",IFERROR($O67+$Q67,0))</f>
        <v/>
      </c>
      <c r="S67" s="13">
        <f>IF(OR($A67="",$N67="",$O67=""),"",$O67-$N67)</f>
        <v/>
      </c>
      <c r="T67" s="12">
        <f>IF(OR($A67="",$N67="",$S67=""),"",IF($N67=0,0,$S67/$N67))</f>
        <v/>
      </c>
      <c r="U67" s="13">
        <f>IF(OR($A67="",$O67=""),"",IF($M67="Bezahlt",$R67,$O67))</f>
        <v/>
      </c>
      <c r="V67" s="5" t="n"/>
      <c r="W67" s="14">
        <f>IF($A67="","",IF($S67="","",IF($S67&gt;0,"Budget überschritten","Im Budget")))</f>
        <v/>
      </c>
    </row>
    <row r="68" ht="22" customHeight="1">
      <c r="A68" s="4" t="n"/>
      <c r="B68" s="5" t="n"/>
      <c r="C68" s="6" t="n"/>
      <c r="D68" s="6" t="n"/>
      <c r="E68" s="6" t="n"/>
      <c r="F68" s="5" t="n"/>
      <c r="G68" s="5" t="n"/>
      <c r="H68" s="5" t="n"/>
      <c r="I68" s="6" t="n"/>
      <c r="J68" s="4" t="n"/>
      <c r="K68" s="38" t="n"/>
      <c r="L68" s="38" t="n"/>
      <c r="M68" s="4" t="n"/>
      <c r="N68" s="8" t="n"/>
      <c r="O68" s="8" t="n"/>
      <c r="P68" s="9">
        <f>IF($A68="","",IFERROR(VLOOKUP($D68,'Anleitung'!$H$3:$I$11,2,FALSE),0))</f>
        <v/>
      </c>
      <c r="Q68" s="10">
        <f>IF(OR($A68="",$O68=""),"",IFERROR($O68*$P68,0))</f>
        <v/>
      </c>
      <c r="R68" s="10">
        <f>IF(OR($A68="",$O68=""),"",IFERROR($O68+$Q68,0))</f>
        <v/>
      </c>
      <c r="S68" s="10">
        <f>IF(OR($A68="",$N68="",$O68=""),"",$O68-$N68)</f>
        <v/>
      </c>
      <c r="T68" s="9">
        <f>IF(OR($A68="",$N68="",$S68=""),"",IF($N68=0,0,$S68/$N68))</f>
        <v/>
      </c>
      <c r="U68" s="10">
        <f>IF(OR($A68="",$O68=""),"",IF($M68="Bezahlt",$R68,$O68))</f>
        <v/>
      </c>
      <c r="V68" s="5" t="n"/>
      <c r="W68" s="11">
        <f>IF($A68="","",IF($S68="","",IF($S68&gt;0,"Budget überschritten","Im Budget")))</f>
        <v/>
      </c>
    </row>
    <row r="69" ht="22" customHeight="1">
      <c r="A69" s="4" t="n"/>
      <c r="B69" s="5" t="n"/>
      <c r="C69" s="6" t="n"/>
      <c r="D69" s="6" t="n"/>
      <c r="E69" s="6" t="n"/>
      <c r="F69" s="5" t="n"/>
      <c r="G69" s="5" t="n"/>
      <c r="H69" s="5" t="n"/>
      <c r="I69" s="6" t="n"/>
      <c r="J69" s="4" t="n"/>
      <c r="K69" s="38" t="n"/>
      <c r="L69" s="38" t="n"/>
      <c r="M69" s="4" t="n"/>
      <c r="N69" s="8" t="n"/>
      <c r="O69" s="8" t="n"/>
      <c r="P69" s="12">
        <f>IF($A69="","",IFERROR(VLOOKUP($D69,'Anleitung'!$H$3:$I$11,2,FALSE),0))</f>
        <v/>
      </c>
      <c r="Q69" s="13">
        <f>IF(OR($A69="",$O69=""),"",IFERROR($O69*$P69,0))</f>
        <v/>
      </c>
      <c r="R69" s="13">
        <f>IF(OR($A69="",$O69=""),"",IFERROR($O69+$Q69,0))</f>
        <v/>
      </c>
      <c r="S69" s="13">
        <f>IF(OR($A69="",$N69="",$O69=""),"",$O69-$N69)</f>
        <v/>
      </c>
      <c r="T69" s="12">
        <f>IF(OR($A69="",$N69="",$S69=""),"",IF($N69=0,0,$S69/$N69))</f>
        <v/>
      </c>
      <c r="U69" s="13">
        <f>IF(OR($A69="",$O69=""),"",IF($M69="Bezahlt",$R69,$O69))</f>
        <v/>
      </c>
      <c r="V69" s="5" t="n"/>
      <c r="W69" s="14">
        <f>IF($A69="","",IF($S69="","",IF($S69&gt;0,"Budget überschritten","Im Budget")))</f>
        <v/>
      </c>
    </row>
    <row r="70" ht="22" customHeight="1">
      <c r="A70" s="4" t="n"/>
      <c r="B70" s="5" t="n"/>
      <c r="C70" s="6" t="n"/>
      <c r="D70" s="6" t="n"/>
      <c r="E70" s="6" t="n"/>
      <c r="F70" s="5" t="n"/>
      <c r="G70" s="5" t="n"/>
      <c r="H70" s="5" t="n"/>
      <c r="I70" s="6" t="n"/>
      <c r="J70" s="4" t="n"/>
      <c r="K70" s="38" t="n"/>
      <c r="L70" s="38" t="n"/>
      <c r="M70" s="4" t="n"/>
      <c r="N70" s="8" t="n"/>
      <c r="O70" s="8" t="n"/>
      <c r="P70" s="9">
        <f>IF($A70="","",IFERROR(VLOOKUP($D70,'Anleitung'!$H$3:$I$11,2,FALSE),0))</f>
        <v/>
      </c>
      <c r="Q70" s="10">
        <f>IF(OR($A70="",$O70=""),"",IFERROR($O70*$P70,0))</f>
        <v/>
      </c>
      <c r="R70" s="10">
        <f>IF(OR($A70="",$O70=""),"",IFERROR($O70+$Q70,0))</f>
        <v/>
      </c>
      <c r="S70" s="10">
        <f>IF(OR($A70="",$N70="",$O70=""),"",$O70-$N70)</f>
        <v/>
      </c>
      <c r="T70" s="9">
        <f>IF(OR($A70="",$N70="",$S70=""),"",IF($N70=0,0,$S70/$N70))</f>
        <v/>
      </c>
      <c r="U70" s="10">
        <f>IF(OR($A70="",$O70=""),"",IF($M70="Bezahlt",$R70,$O70))</f>
        <v/>
      </c>
      <c r="V70" s="5" t="n"/>
      <c r="W70" s="11">
        <f>IF($A70="","",IF($S70="","",IF($S70&gt;0,"Budget überschritten","Im Budget")))</f>
        <v/>
      </c>
    </row>
    <row r="71" ht="22" customHeight="1">
      <c r="A71" s="4" t="n"/>
      <c r="B71" s="5" t="n"/>
      <c r="C71" s="6" t="n"/>
      <c r="D71" s="6" t="n"/>
      <c r="E71" s="6" t="n"/>
      <c r="F71" s="5" t="n"/>
      <c r="G71" s="5" t="n"/>
      <c r="H71" s="5" t="n"/>
      <c r="I71" s="6" t="n"/>
      <c r="J71" s="4" t="n"/>
      <c r="K71" s="38" t="n"/>
      <c r="L71" s="38" t="n"/>
      <c r="M71" s="4" t="n"/>
      <c r="N71" s="8" t="n"/>
      <c r="O71" s="8" t="n"/>
      <c r="P71" s="12">
        <f>IF($A71="","",IFERROR(VLOOKUP($D71,'Anleitung'!$H$3:$I$11,2,FALSE),0))</f>
        <v/>
      </c>
      <c r="Q71" s="13">
        <f>IF(OR($A71="",$O71=""),"",IFERROR($O71*$P71,0))</f>
        <v/>
      </c>
      <c r="R71" s="13">
        <f>IF(OR($A71="",$O71=""),"",IFERROR($O71+$Q71,0))</f>
        <v/>
      </c>
      <c r="S71" s="13">
        <f>IF(OR($A71="",$N71="",$O71=""),"",$O71-$N71)</f>
        <v/>
      </c>
      <c r="T71" s="12">
        <f>IF(OR($A71="",$N71="",$S71=""),"",IF($N71=0,0,$S71/$N71))</f>
        <v/>
      </c>
      <c r="U71" s="13">
        <f>IF(OR($A71="",$O71=""),"",IF($M71="Bezahlt",$R71,$O71))</f>
        <v/>
      </c>
      <c r="V71" s="5" t="n"/>
      <c r="W71" s="14">
        <f>IF($A71="","",IF($S71="","",IF($S71&gt;0,"Budget überschritten","Im Budget")))</f>
        <v/>
      </c>
    </row>
    <row r="72" ht="22" customHeight="1">
      <c r="A72" s="4" t="n"/>
      <c r="B72" s="5" t="n"/>
      <c r="C72" s="6" t="n"/>
      <c r="D72" s="6" t="n"/>
      <c r="E72" s="6" t="n"/>
      <c r="F72" s="5" t="n"/>
      <c r="G72" s="5" t="n"/>
      <c r="H72" s="5" t="n"/>
      <c r="I72" s="6" t="n"/>
      <c r="J72" s="4" t="n"/>
      <c r="K72" s="38" t="n"/>
      <c r="L72" s="38" t="n"/>
      <c r="M72" s="4" t="n"/>
      <c r="N72" s="8" t="n"/>
      <c r="O72" s="8" t="n"/>
      <c r="P72" s="9">
        <f>IF($A72="","",IFERROR(VLOOKUP($D72,'Anleitung'!$H$3:$I$11,2,FALSE),0))</f>
        <v/>
      </c>
      <c r="Q72" s="10">
        <f>IF(OR($A72="",$O72=""),"",IFERROR($O72*$P72,0))</f>
        <v/>
      </c>
      <c r="R72" s="10">
        <f>IF(OR($A72="",$O72=""),"",IFERROR($O72+$Q72,0))</f>
        <v/>
      </c>
      <c r="S72" s="10">
        <f>IF(OR($A72="",$N72="",$O72=""),"",$O72-$N72)</f>
        <v/>
      </c>
      <c r="T72" s="9">
        <f>IF(OR($A72="",$N72="",$S72=""),"",IF($N72=0,0,$S72/$N72))</f>
        <v/>
      </c>
      <c r="U72" s="10">
        <f>IF(OR($A72="",$O72=""),"",IF($M72="Bezahlt",$R72,$O72))</f>
        <v/>
      </c>
      <c r="V72" s="5" t="n"/>
      <c r="W72" s="11">
        <f>IF($A72="","",IF($S72="","",IF($S72&gt;0,"Budget überschritten","Im Budget")))</f>
        <v/>
      </c>
    </row>
    <row r="73" ht="22" customHeight="1">
      <c r="A73" s="4" t="n"/>
      <c r="B73" s="5" t="n"/>
      <c r="C73" s="6" t="n"/>
      <c r="D73" s="6" t="n"/>
      <c r="E73" s="6" t="n"/>
      <c r="F73" s="5" t="n"/>
      <c r="G73" s="5" t="n"/>
      <c r="H73" s="5" t="n"/>
      <c r="I73" s="6" t="n"/>
      <c r="J73" s="4" t="n"/>
      <c r="K73" s="38" t="n"/>
      <c r="L73" s="38" t="n"/>
      <c r="M73" s="4" t="n"/>
      <c r="N73" s="8" t="n"/>
      <c r="O73" s="8" t="n"/>
      <c r="P73" s="12">
        <f>IF($A73="","",IFERROR(VLOOKUP($D73,'Anleitung'!$H$3:$I$11,2,FALSE),0))</f>
        <v/>
      </c>
      <c r="Q73" s="13">
        <f>IF(OR($A73="",$O73=""),"",IFERROR($O73*$P73,0))</f>
        <v/>
      </c>
      <c r="R73" s="13">
        <f>IF(OR($A73="",$O73=""),"",IFERROR($O73+$Q73,0))</f>
        <v/>
      </c>
      <c r="S73" s="13">
        <f>IF(OR($A73="",$N73="",$O73=""),"",$O73-$N73)</f>
        <v/>
      </c>
      <c r="T73" s="12">
        <f>IF(OR($A73="",$N73="",$S73=""),"",IF($N73=0,0,$S73/$N73))</f>
        <v/>
      </c>
      <c r="U73" s="13">
        <f>IF(OR($A73="",$O73=""),"",IF($M73="Bezahlt",$R73,$O73))</f>
        <v/>
      </c>
      <c r="V73" s="5" t="n"/>
      <c r="W73" s="14">
        <f>IF($A73="","",IF($S73="","",IF($S73&gt;0,"Budget überschritten","Im Budget")))</f>
        <v/>
      </c>
    </row>
    <row r="74" ht="22" customHeight="1">
      <c r="A74" s="4" t="n"/>
      <c r="B74" s="5" t="n"/>
      <c r="C74" s="6" t="n"/>
      <c r="D74" s="6" t="n"/>
      <c r="E74" s="6" t="n"/>
      <c r="F74" s="5" t="n"/>
      <c r="G74" s="5" t="n"/>
      <c r="H74" s="5" t="n"/>
      <c r="I74" s="6" t="n"/>
      <c r="J74" s="4" t="n"/>
      <c r="K74" s="38" t="n"/>
      <c r="L74" s="38" t="n"/>
      <c r="M74" s="4" t="n"/>
      <c r="N74" s="8" t="n"/>
      <c r="O74" s="8" t="n"/>
      <c r="P74" s="9">
        <f>IF($A74="","",IFERROR(VLOOKUP($D74,'Anleitung'!$H$3:$I$11,2,FALSE),0))</f>
        <v/>
      </c>
      <c r="Q74" s="10">
        <f>IF(OR($A74="",$O74=""),"",IFERROR($O74*$P74,0))</f>
        <v/>
      </c>
      <c r="R74" s="10">
        <f>IF(OR($A74="",$O74=""),"",IFERROR($O74+$Q74,0))</f>
        <v/>
      </c>
      <c r="S74" s="10">
        <f>IF(OR($A74="",$N74="",$O74=""),"",$O74-$N74)</f>
        <v/>
      </c>
      <c r="T74" s="9">
        <f>IF(OR($A74="",$N74="",$S74=""),"",IF($N74=0,0,$S74/$N74))</f>
        <v/>
      </c>
      <c r="U74" s="10">
        <f>IF(OR($A74="",$O74=""),"",IF($M74="Bezahlt",$R74,$O74))</f>
        <v/>
      </c>
      <c r="V74" s="5" t="n"/>
      <c r="W74" s="11">
        <f>IF($A74="","",IF($S74="","",IF($S74&gt;0,"Budget überschritten","Im Budget")))</f>
        <v/>
      </c>
    </row>
    <row r="75" ht="22" customHeight="1">
      <c r="A75" s="4" t="n"/>
      <c r="B75" s="5" t="n"/>
      <c r="C75" s="6" t="n"/>
      <c r="D75" s="6" t="n"/>
      <c r="E75" s="6" t="n"/>
      <c r="F75" s="5" t="n"/>
      <c r="G75" s="5" t="n"/>
      <c r="H75" s="5" t="n"/>
      <c r="I75" s="6" t="n"/>
      <c r="J75" s="4" t="n"/>
      <c r="K75" s="38" t="n"/>
      <c r="L75" s="38" t="n"/>
      <c r="M75" s="4" t="n"/>
      <c r="N75" s="8" t="n"/>
      <c r="O75" s="8" t="n"/>
      <c r="P75" s="12">
        <f>IF($A75="","",IFERROR(VLOOKUP($D75,'Anleitung'!$H$3:$I$11,2,FALSE),0))</f>
        <v/>
      </c>
      <c r="Q75" s="13">
        <f>IF(OR($A75="",$O75=""),"",IFERROR($O75*$P75,0))</f>
        <v/>
      </c>
      <c r="R75" s="13">
        <f>IF(OR($A75="",$O75=""),"",IFERROR($O75+$Q75,0))</f>
        <v/>
      </c>
      <c r="S75" s="13">
        <f>IF(OR($A75="",$N75="",$O75=""),"",$O75-$N75)</f>
        <v/>
      </c>
      <c r="T75" s="12">
        <f>IF(OR($A75="",$N75="",$S75=""),"",IF($N75=0,0,$S75/$N75))</f>
        <v/>
      </c>
      <c r="U75" s="13">
        <f>IF(OR($A75="",$O75=""),"",IF($M75="Bezahlt",$R75,$O75))</f>
        <v/>
      </c>
      <c r="V75" s="5" t="n"/>
      <c r="W75" s="14">
        <f>IF($A75="","",IF($S75="","",IF($S75&gt;0,"Budget überschritten","Im Budget")))</f>
        <v/>
      </c>
    </row>
    <row r="76" ht="22" customHeight="1">
      <c r="A76" s="4" t="n"/>
      <c r="B76" s="5" t="n"/>
      <c r="C76" s="6" t="n"/>
      <c r="D76" s="6" t="n"/>
      <c r="E76" s="6" t="n"/>
      <c r="F76" s="5" t="n"/>
      <c r="G76" s="5" t="n"/>
      <c r="H76" s="5" t="n"/>
      <c r="I76" s="6" t="n"/>
      <c r="J76" s="4" t="n"/>
      <c r="K76" s="38" t="n"/>
      <c r="L76" s="38" t="n"/>
      <c r="M76" s="4" t="n"/>
      <c r="N76" s="8" t="n"/>
      <c r="O76" s="8" t="n"/>
      <c r="P76" s="9">
        <f>IF($A76="","",IFERROR(VLOOKUP($D76,'Anleitung'!$H$3:$I$11,2,FALSE),0))</f>
        <v/>
      </c>
      <c r="Q76" s="10">
        <f>IF(OR($A76="",$O76=""),"",IFERROR($O76*$P76,0))</f>
        <v/>
      </c>
      <c r="R76" s="10">
        <f>IF(OR($A76="",$O76=""),"",IFERROR($O76+$Q76,0))</f>
        <v/>
      </c>
      <c r="S76" s="10">
        <f>IF(OR($A76="",$N76="",$O76=""),"",$O76-$N76)</f>
        <v/>
      </c>
      <c r="T76" s="9">
        <f>IF(OR($A76="",$N76="",$S76=""),"",IF($N76=0,0,$S76/$N76))</f>
        <v/>
      </c>
      <c r="U76" s="10">
        <f>IF(OR($A76="",$O76=""),"",IF($M76="Bezahlt",$R76,$O76))</f>
        <v/>
      </c>
      <c r="V76" s="5" t="n"/>
      <c r="W76" s="11">
        <f>IF($A76="","",IF($S76="","",IF($S76&gt;0,"Budget überschritten","Im Budget")))</f>
        <v/>
      </c>
    </row>
    <row r="77" ht="22" customHeight="1">
      <c r="A77" s="4" t="n"/>
      <c r="B77" s="5" t="n"/>
      <c r="C77" s="6" t="n"/>
      <c r="D77" s="6" t="n"/>
      <c r="E77" s="6" t="n"/>
      <c r="F77" s="5" t="n"/>
      <c r="G77" s="5" t="n"/>
      <c r="H77" s="5" t="n"/>
      <c r="I77" s="6" t="n"/>
      <c r="J77" s="4" t="n"/>
      <c r="K77" s="38" t="n"/>
      <c r="L77" s="38" t="n"/>
      <c r="M77" s="4" t="n"/>
      <c r="N77" s="8" t="n"/>
      <c r="O77" s="8" t="n"/>
      <c r="P77" s="12">
        <f>IF($A77="","",IFERROR(VLOOKUP($D77,'Anleitung'!$H$3:$I$11,2,FALSE),0))</f>
        <v/>
      </c>
      <c r="Q77" s="13">
        <f>IF(OR($A77="",$O77=""),"",IFERROR($O77*$P77,0))</f>
        <v/>
      </c>
      <c r="R77" s="13">
        <f>IF(OR($A77="",$O77=""),"",IFERROR($O77+$Q77,0))</f>
        <v/>
      </c>
      <c r="S77" s="13">
        <f>IF(OR($A77="",$N77="",$O77=""),"",$O77-$N77)</f>
        <v/>
      </c>
      <c r="T77" s="12">
        <f>IF(OR($A77="",$N77="",$S77=""),"",IF($N77=0,0,$S77/$N77))</f>
        <v/>
      </c>
      <c r="U77" s="13">
        <f>IF(OR($A77="",$O77=""),"",IF($M77="Bezahlt",$R77,$O77))</f>
        <v/>
      </c>
      <c r="V77" s="5" t="n"/>
      <c r="W77" s="14">
        <f>IF($A77="","",IF($S77="","",IF($S77&gt;0,"Budget überschritten","Im Budget")))</f>
        <v/>
      </c>
    </row>
    <row r="78" ht="22" customHeight="1">
      <c r="A78" s="4" t="n"/>
      <c r="B78" s="5" t="n"/>
      <c r="C78" s="6" t="n"/>
      <c r="D78" s="6" t="n"/>
      <c r="E78" s="6" t="n"/>
      <c r="F78" s="5" t="n"/>
      <c r="G78" s="5" t="n"/>
      <c r="H78" s="5" t="n"/>
      <c r="I78" s="6" t="n"/>
      <c r="J78" s="4" t="n"/>
      <c r="K78" s="38" t="n"/>
      <c r="L78" s="38" t="n"/>
      <c r="M78" s="4" t="n"/>
      <c r="N78" s="8" t="n"/>
      <c r="O78" s="8" t="n"/>
      <c r="P78" s="9">
        <f>IF($A78="","",IFERROR(VLOOKUP($D78,'Anleitung'!$H$3:$I$11,2,FALSE),0))</f>
        <v/>
      </c>
      <c r="Q78" s="10">
        <f>IF(OR($A78="",$O78=""),"",IFERROR($O78*$P78,0))</f>
        <v/>
      </c>
      <c r="R78" s="10">
        <f>IF(OR($A78="",$O78=""),"",IFERROR($O78+$Q78,0))</f>
        <v/>
      </c>
      <c r="S78" s="10">
        <f>IF(OR($A78="",$N78="",$O78=""),"",$O78-$N78)</f>
        <v/>
      </c>
      <c r="T78" s="9">
        <f>IF(OR($A78="",$N78="",$S78=""),"",IF($N78=0,0,$S78/$N78))</f>
        <v/>
      </c>
      <c r="U78" s="10">
        <f>IF(OR($A78="",$O78=""),"",IF($M78="Bezahlt",$R78,$O78))</f>
        <v/>
      </c>
      <c r="V78" s="5" t="n"/>
      <c r="W78" s="11">
        <f>IF($A78="","",IF($S78="","",IF($S78&gt;0,"Budget überschritten","Im Budget")))</f>
        <v/>
      </c>
    </row>
    <row r="79" ht="22" customHeight="1">
      <c r="A79" s="4" t="n"/>
      <c r="B79" s="5" t="n"/>
      <c r="C79" s="6" t="n"/>
      <c r="D79" s="6" t="n"/>
      <c r="E79" s="6" t="n"/>
      <c r="F79" s="5" t="n"/>
      <c r="G79" s="5" t="n"/>
      <c r="H79" s="5" t="n"/>
      <c r="I79" s="6" t="n"/>
      <c r="J79" s="4" t="n"/>
      <c r="K79" s="38" t="n"/>
      <c r="L79" s="38" t="n"/>
      <c r="M79" s="4" t="n"/>
      <c r="N79" s="8" t="n"/>
      <c r="O79" s="8" t="n"/>
      <c r="P79" s="12">
        <f>IF($A79="","",IFERROR(VLOOKUP($D79,'Anleitung'!$H$3:$I$11,2,FALSE),0))</f>
        <v/>
      </c>
      <c r="Q79" s="13">
        <f>IF(OR($A79="",$O79=""),"",IFERROR($O79*$P79,0))</f>
        <v/>
      </c>
      <c r="R79" s="13">
        <f>IF(OR($A79="",$O79=""),"",IFERROR($O79+$Q79,0))</f>
        <v/>
      </c>
      <c r="S79" s="13">
        <f>IF(OR($A79="",$N79="",$O79=""),"",$O79-$N79)</f>
        <v/>
      </c>
      <c r="T79" s="12">
        <f>IF(OR($A79="",$N79="",$S79=""),"",IF($N79=0,0,$S79/$N79))</f>
        <v/>
      </c>
      <c r="U79" s="13">
        <f>IF(OR($A79="",$O79=""),"",IF($M79="Bezahlt",$R79,$O79))</f>
        <v/>
      </c>
      <c r="V79" s="5" t="n"/>
      <c r="W79" s="14">
        <f>IF($A79="","",IF($S79="","",IF($S79&gt;0,"Budget überschritten","Im Budget")))</f>
        <v/>
      </c>
    </row>
    <row r="80" ht="22" customHeight="1">
      <c r="A80" s="4" t="n"/>
      <c r="B80" s="5" t="n"/>
      <c r="C80" s="6" t="n"/>
      <c r="D80" s="6" t="n"/>
      <c r="E80" s="6" t="n"/>
      <c r="F80" s="5" t="n"/>
      <c r="G80" s="5" t="n"/>
      <c r="H80" s="5" t="n"/>
      <c r="I80" s="6" t="n"/>
      <c r="J80" s="4" t="n"/>
      <c r="K80" s="38" t="n"/>
      <c r="L80" s="38" t="n"/>
      <c r="M80" s="4" t="n"/>
      <c r="N80" s="8" t="n"/>
      <c r="O80" s="8" t="n"/>
      <c r="P80" s="9">
        <f>IF($A80="","",IFERROR(VLOOKUP($D80,'Anleitung'!$H$3:$I$11,2,FALSE),0))</f>
        <v/>
      </c>
      <c r="Q80" s="10">
        <f>IF(OR($A80="",$O80=""),"",IFERROR($O80*$P80,0))</f>
        <v/>
      </c>
      <c r="R80" s="10">
        <f>IF(OR($A80="",$O80=""),"",IFERROR($O80+$Q80,0))</f>
        <v/>
      </c>
      <c r="S80" s="10">
        <f>IF(OR($A80="",$N80="",$O80=""),"",$O80-$N80)</f>
        <v/>
      </c>
      <c r="T80" s="9">
        <f>IF(OR($A80="",$N80="",$S80=""),"",IF($N80=0,0,$S80/$N80))</f>
        <v/>
      </c>
      <c r="U80" s="10">
        <f>IF(OR($A80="",$O80=""),"",IF($M80="Bezahlt",$R80,$O80))</f>
        <v/>
      </c>
      <c r="V80" s="5" t="n"/>
      <c r="W80" s="11">
        <f>IF($A80="","",IF($S80="","",IF($S80&gt;0,"Budget überschritten","Im Budget")))</f>
        <v/>
      </c>
    </row>
    <row r="81" ht="22" customHeight="1">
      <c r="A81" s="4" t="n"/>
      <c r="B81" s="5" t="n"/>
      <c r="C81" s="6" t="n"/>
      <c r="D81" s="6" t="n"/>
      <c r="E81" s="6" t="n"/>
      <c r="F81" s="5" t="n"/>
      <c r="G81" s="5" t="n"/>
      <c r="H81" s="5" t="n"/>
      <c r="I81" s="6" t="n"/>
      <c r="J81" s="4" t="n"/>
      <c r="K81" s="38" t="n"/>
      <c r="L81" s="38" t="n"/>
      <c r="M81" s="4" t="n"/>
      <c r="N81" s="8" t="n"/>
      <c r="O81" s="8" t="n"/>
      <c r="P81" s="12">
        <f>IF($A81="","",IFERROR(VLOOKUP($D81,'Anleitung'!$H$3:$I$11,2,FALSE),0))</f>
        <v/>
      </c>
      <c r="Q81" s="13">
        <f>IF(OR($A81="",$O81=""),"",IFERROR($O81*$P81,0))</f>
        <v/>
      </c>
      <c r="R81" s="13">
        <f>IF(OR($A81="",$O81=""),"",IFERROR($O81+$Q81,0))</f>
        <v/>
      </c>
      <c r="S81" s="13">
        <f>IF(OR($A81="",$N81="",$O81=""),"",$O81-$N81)</f>
        <v/>
      </c>
      <c r="T81" s="12">
        <f>IF(OR($A81="",$N81="",$S81=""),"",IF($N81=0,0,$S81/$N81))</f>
        <v/>
      </c>
      <c r="U81" s="13">
        <f>IF(OR($A81="",$O81=""),"",IF($M81="Bezahlt",$R81,$O81))</f>
        <v/>
      </c>
      <c r="V81" s="5" t="n"/>
      <c r="W81" s="14">
        <f>IF($A81="","",IF($S81="","",IF($S81&gt;0,"Budget überschritten","Im Budget")))</f>
        <v/>
      </c>
    </row>
    <row r="82" ht="22" customHeight="1">
      <c r="A82" s="4" t="n"/>
      <c r="B82" s="5" t="n"/>
      <c r="C82" s="6" t="n"/>
      <c r="D82" s="6" t="n"/>
      <c r="E82" s="6" t="n"/>
      <c r="F82" s="5" t="n"/>
      <c r="G82" s="5" t="n"/>
      <c r="H82" s="5" t="n"/>
      <c r="I82" s="6" t="n"/>
      <c r="J82" s="4" t="n"/>
      <c r="K82" s="38" t="n"/>
      <c r="L82" s="38" t="n"/>
      <c r="M82" s="4" t="n"/>
      <c r="N82" s="8" t="n"/>
      <c r="O82" s="8" t="n"/>
      <c r="P82" s="9">
        <f>IF($A82="","",IFERROR(VLOOKUP($D82,'Anleitung'!$H$3:$I$11,2,FALSE),0))</f>
        <v/>
      </c>
      <c r="Q82" s="10">
        <f>IF(OR($A82="",$O82=""),"",IFERROR($O82*$P82,0))</f>
        <v/>
      </c>
      <c r="R82" s="10">
        <f>IF(OR($A82="",$O82=""),"",IFERROR($O82+$Q82,0))</f>
        <v/>
      </c>
      <c r="S82" s="10">
        <f>IF(OR($A82="",$N82="",$O82=""),"",$O82-$N82)</f>
        <v/>
      </c>
      <c r="T82" s="9">
        <f>IF(OR($A82="",$N82="",$S82=""),"",IF($N82=0,0,$S82/$N82))</f>
        <v/>
      </c>
      <c r="U82" s="10">
        <f>IF(OR($A82="",$O82=""),"",IF($M82="Bezahlt",$R82,$O82))</f>
        <v/>
      </c>
      <c r="V82" s="5" t="n"/>
      <c r="W82" s="11">
        <f>IF($A82="","",IF($S82="","",IF($S82&gt;0,"Budget überschritten","Im Budget")))</f>
        <v/>
      </c>
    </row>
    <row r="83" ht="22" customHeight="1">
      <c r="A83" s="4" t="n"/>
      <c r="B83" s="5" t="n"/>
      <c r="C83" s="6" t="n"/>
      <c r="D83" s="6" t="n"/>
      <c r="E83" s="6" t="n"/>
      <c r="F83" s="5" t="n"/>
      <c r="G83" s="5" t="n"/>
      <c r="H83" s="5" t="n"/>
      <c r="I83" s="6" t="n"/>
      <c r="J83" s="4" t="n"/>
      <c r="K83" s="38" t="n"/>
      <c r="L83" s="38" t="n"/>
      <c r="M83" s="4" t="n"/>
      <c r="N83" s="8" t="n"/>
      <c r="O83" s="8" t="n"/>
      <c r="P83" s="12">
        <f>IF($A83="","",IFERROR(VLOOKUP($D83,'Anleitung'!$H$3:$I$11,2,FALSE),0))</f>
        <v/>
      </c>
      <c r="Q83" s="13">
        <f>IF(OR($A83="",$O83=""),"",IFERROR($O83*$P83,0))</f>
        <v/>
      </c>
      <c r="R83" s="13">
        <f>IF(OR($A83="",$O83=""),"",IFERROR($O83+$Q83,0))</f>
        <v/>
      </c>
      <c r="S83" s="13">
        <f>IF(OR($A83="",$N83="",$O83=""),"",$O83-$N83)</f>
        <v/>
      </c>
      <c r="T83" s="12">
        <f>IF(OR($A83="",$N83="",$S83=""),"",IF($N83=0,0,$S83/$N83))</f>
        <v/>
      </c>
      <c r="U83" s="13">
        <f>IF(OR($A83="",$O83=""),"",IF($M83="Bezahlt",$R83,$O83))</f>
        <v/>
      </c>
      <c r="V83" s="5" t="n"/>
      <c r="W83" s="14">
        <f>IF($A83="","",IF($S83="","",IF($S83&gt;0,"Budget überschritten","Im Budget")))</f>
        <v/>
      </c>
    </row>
    <row r="84" ht="22" customHeight="1">
      <c r="A84" s="4" t="n"/>
      <c r="B84" s="5" t="n"/>
      <c r="C84" s="6" t="n"/>
      <c r="D84" s="6" t="n"/>
      <c r="E84" s="6" t="n"/>
      <c r="F84" s="5" t="n"/>
      <c r="G84" s="5" t="n"/>
      <c r="H84" s="5" t="n"/>
      <c r="I84" s="6" t="n"/>
      <c r="J84" s="4" t="n"/>
      <c r="K84" s="38" t="n"/>
      <c r="L84" s="38" t="n"/>
      <c r="M84" s="4" t="n"/>
      <c r="N84" s="8" t="n"/>
      <c r="O84" s="8" t="n"/>
      <c r="P84" s="9">
        <f>IF($A84="","",IFERROR(VLOOKUP($D84,'Anleitung'!$H$3:$I$11,2,FALSE),0))</f>
        <v/>
      </c>
      <c r="Q84" s="10">
        <f>IF(OR($A84="",$O84=""),"",IFERROR($O84*$P84,0))</f>
        <v/>
      </c>
      <c r="R84" s="10">
        <f>IF(OR($A84="",$O84=""),"",IFERROR($O84+$Q84,0))</f>
        <v/>
      </c>
      <c r="S84" s="10">
        <f>IF(OR($A84="",$N84="",$O84=""),"",$O84-$N84)</f>
        <v/>
      </c>
      <c r="T84" s="9">
        <f>IF(OR($A84="",$N84="",$S84=""),"",IF($N84=0,0,$S84/$N84))</f>
        <v/>
      </c>
      <c r="U84" s="10">
        <f>IF(OR($A84="",$O84=""),"",IF($M84="Bezahlt",$R84,$O84))</f>
        <v/>
      </c>
      <c r="V84" s="5" t="n"/>
      <c r="W84" s="11">
        <f>IF($A84="","",IF($S84="","",IF($S84&gt;0,"Budget überschritten","Im Budget")))</f>
        <v/>
      </c>
    </row>
    <row r="85" ht="22" customHeight="1">
      <c r="A85" s="4" t="n"/>
      <c r="B85" s="5" t="n"/>
      <c r="C85" s="6" t="n"/>
      <c r="D85" s="6" t="n"/>
      <c r="E85" s="6" t="n"/>
      <c r="F85" s="5" t="n"/>
      <c r="G85" s="5" t="n"/>
      <c r="H85" s="5" t="n"/>
      <c r="I85" s="6" t="n"/>
      <c r="J85" s="4" t="n"/>
      <c r="K85" s="38" t="n"/>
      <c r="L85" s="38" t="n"/>
      <c r="M85" s="4" t="n"/>
      <c r="N85" s="8" t="n"/>
      <c r="O85" s="8" t="n"/>
      <c r="P85" s="12">
        <f>IF($A85="","",IFERROR(VLOOKUP($D85,'Anleitung'!$H$3:$I$11,2,FALSE),0))</f>
        <v/>
      </c>
      <c r="Q85" s="13">
        <f>IF(OR($A85="",$O85=""),"",IFERROR($O85*$P85,0))</f>
        <v/>
      </c>
      <c r="R85" s="13">
        <f>IF(OR($A85="",$O85=""),"",IFERROR($O85+$Q85,0))</f>
        <v/>
      </c>
      <c r="S85" s="13">
        <f>IF(OR($A85="",$N85="",$O85=""),"",$O85-$N85)</f>
        <v/>
      </c>
      <c r="T85" s="12">
        <f>IF(OR($A85="",$N85="",$S85=""),"",IF($N85=0,0,$S85/$N85))</f>
        <v/>
      </c>
      <c r="U85" s="13">
        <f>IF(OR($A85="",$O85=""),"",IF($M85="Bezahlt",$R85,$O85))</f>
        <v/>
      </c>
      <c r="V85" s="5" t="n"/>
      <c r="W85" s="14">
        <f>IF($A85="","",IF($S85="","",IF($S85&gt;0,"Budget überschritten","Im Budget")))</f>
        <v/>
      </c>
    </row>
    <row r="86" ht="22" customHeight="1">
      <c r="A86" s="4" t="n"/>
      <c r="B86" s="5" t="n"/>
      <c r="C86" s="6" t="n"/>
      <c r="D86" s="6" t="n"/>
      <c r="E86" s="6" t="n"/>
      <c r="F86" s="5" t="n"/>
      <c r="G86" s="5" t="n"/>
      <c r="H86" s="5" t="n"/>
      <c r="I86" s="6" t="n"/>
      <c r="J86" s="4" t="n"/>
      <c r="K86" s="38" t="n"/>
      <c r="L86" s="38" t="n"/>
      <c r="M86" s="4" t="n"/>
      <c r="N86" s="8" t="n"/>
      <c r="O86" s="8" t="n"/>
      <c r="P86" s="9">
        <f>IF($A86="","",IFERROR(VLOOKUP($D86,'Anleitung'!$H$3:$I$11,2,FALSE),0))</f>
        <v/>
      </c>
      <c r="Q86" s="10">
        <f>IF(OR($A86="",$O86=""),"",IFERROR($O86*$P86,0))</f>
        <v/>
      </c>
      <c r="R86" s="10">
        <f>IF(OR($A86="",$O86=""),"",IFERROR($O86+$Q86,0))</f>
        <v/>
      </c>
      <c r="S86" s="10">
        <f>IF(OR($A86="",$N86="",$O86=""),"",$O86-$N86)</f>
        <v/>
      </c>
      <c r="T86" s="9">
        <f>IF(OR($A86="",$N86="",$S86=""),"",IF($N86=0,0,$S86/$N86))</f>
        <v/>
      </c>
      <c r="U86" s="10">
        <f>IF(OR($A86="",$O86=""),"",IF($M86="Bezahlt",$R86,$O86))</f>
        <v/>
      </c>
      <c r="V86" s="5" t="n"/>
      <c r="W86" s="11">
        <f>IF($A86="","",IF($S86="","",IF($S86&gt;0,"Budget überschritten","Im Budget")))</f>
        <v/>
      </c>
    </row>
    <row r="87" ht="22" customHeight="1">
      <c r="A87" s="4" t="n"/>
      <c r="B87" s="5" t="n"/>
      <c r="C87" s="6" t="n"/>
      <c r="D87" s="6" t="n"/>
      <c r="E87" s="6" t="n"/>
      <c r="F87" s="5" t="n"/>
      <c r="G87" s="5" t="n"/>
      <c r="H87" s="5" t="n"/>
      <c r="I87" s="6" t="n"/>
      <c r="J87" s="4" t="n"/>
      <c r="K87" s="38" t="n"/>
      <c r="L87" s="38" t="n"/>
      <c r="M87" s="4" t="n"/>
      <c r="N87" s="8" t="n"/>
      <c r="O87" s="8" t="n"/>
      <c r="P87" s="12">
        <f>IF($A87="","",IFERROR(VLOOKUP($D87,'Anleitung'!$H$3:$I$11,2,FALSE),0))</f>
        <v/>
      </c>
      <c r="Q87" s="13">
        <f>IF(OR($A87="",$O87=""),"",IFERROR($O87*$P87,0))</f>
        <v/>
      </c>
      <c r="R87" s="13">
        <f>IF(OR($A87="",$O87=""),"",IFERROR($O87+$Q87,0))</f>
        <v/>
      </c>
      <c r="S87" s="13">
        <f>IF(OR($A87="",$N87="",$O87=""),"",$O87-$N87)</f>
        <v/>
      </c>
      <c r="T87" s="12">
        <f>IF(OR($A87="",$N87="",$S87=""),"",IF($N87=0,0,$S87/$N87))</f>
        <v/>
      </c>
      <c r="U87" s="13">
        <f>IF(OR($A87="",$O87=""),"",IF($M87="Bezahlt",$R87,$O87))</f>
        <v/>
      </c>
      <c r="V87" s="5" t="n"/>
      <c r="W87" s="14">
        <f>IF($A87="","",IF($S87="","",IF($S87&gt;0,"Budget überschritten","Im Budget")))</f>
        <v/>
      </c>
    </row>
    <row r="88" ht="22" customHeight="1">
      <c r="A88" s="4" t="n"/>
      <c r="B88" s="5" t="n"/>
      <c r="C88" s="6" t="n"/>
      <c r="D88" s="6" t="n"/>
      <c r="E88" s="6" t="n"/>
      <c r="F88" s="5" t="n"/>
      <c r="G88" s="5" t="n"/>
      <c r="H88" s="5" t="n"/>
      <c r="I88" s="6" t="n"/>
      <c r="J88" s="4" t="n"/>
      <c r="K88" s="38" t="n"/>
      <c r="L88" s="38" t="n"/>
      <c r="M88" s="4" t="n"/>
      <c r="N88" s="8" t="n"/>
      <c r="O88" s="8" t="n"/>
      <c r="P88" s="9">
        <f>IF($A88="","",IFERROR(VLOOKUP($D88,'Anleitung'!$H$3:$I$11,2,FALSE),0))</f>
        <v/>
      </c>
      <c r="Q88" s="10">
        <f>IF(OR($A88="",$O88=""),"",IFERROR($O88*$P88,0))</f>
        <v/>
      </c>
      <c r="R88" s="10">
        <f>IF(OR($A88="",$O88=""),"",IFERROR($O88+$Q88,0))</f>
        <v/>
      </c>
      <c r="S88" s="10">
        <f>IF(OR($A88="",$N88="",$O88=""),"",$O88-$N88)</f>
        <v/>
      </c>
      <c r="T88" s="9">
        <f>IF(OR($A88="",$N88="",$S88=""),"",IF($N88=0,0,$S88/$N88))</f>
        <v/>
      </c>
      <c r="U88" s="10">
        <f>IF(OR($A88="",$O88=""),"",IF($M88="Bezahlt",$R88,$O88))</f>
        <v/>
      </c>
      <c r="V88" s="5" t="n"/>
      <c r="W88" s="11">
        <f>IF($A88="","",IF($S88="","",IF($S88&gt;0,"Budget überschritten","Im Budget")))</f>
        <v/>
      </c>
    </row>
    <row r="89" ht="22" customHeight="1">
      <c r="A89" s="4" t="n"/>
      <c r="B89" s="5" t="n"/>
      <c r="C89" s="6" t="n"/>
      <c r="D89" s="6" t="n"/>
      <c r="E89" s="6" t="n"/>
      <c r="F89" s="5" t="n"/>
      <c r="G89" s="5" t="n"/>
      <c r="H89" s="5" t="n"/>
      <c r="I89" s="6" t="n"/>
      <c r="J89" s="4" t="n"/>
      <c r="K89" s="38" t="n"/>
      <c r="L89" s="38" t="n"/>
      <c r="M89" s="4" t="n"/>
      <c r="N89" s="8" t="n"/>
      <c r="O89" s="8" t="n"/>
      <c r="P89" s="12">
        <f>IF($A89="","",IFERROR(VLOOKUP($D89,'Anleitung'!$H$3:$I$11,2,FALSE),0))</f>
        <v/>
      </c>
      <c r="Q89" s="13">
        <f>IF(OR($A89="",$O89=""),"",IFERROR($O89*$P89,0))</f>
        <v/>
      </c>
      <c r="R89" s="13">
        <f>IF(OR($A89="",$O89=""),"",IFERROR($O89+$Q89,0))</f>
        <v/>
      </c>
      <c r="S89" s="13">
        <f>IF(OR($A89="",$N89="",$O89=""),"",$O89-$N89)</f>
        <v/>
      </c>
      <c r="T89" s="12">
        <f>IF(OR($A89="",$N89="",$S89=""),"",IF($N89=0,0,$S89/$N89))</f>
        <v/>
      </c>
      <c r="U89" s="13">
        <f>IF(OR($A89="",$O89=""),"",IF($M89="Bezahlt",$R89,$O89))</f>
        <v/>
      </c>
      <c r="V89" s="5" t="n"/>
      <c r="W89" s="14">
        <f>IF($A89="","",IF($S89="","",IF($S89&gt;0,"Budget überschritten","Im Budget")))</f>
        <v/>
      </c>
    </row>
    <row r="90" ht="22" customHeight="1">
      <c r="A90" s="4" t="n"/>
      <c r="B90" s="5" t="n"/>
      <c r="C90" s="6" t="n"/>
      <c r="D90" s="6" t="n"/>
      <c r="E90" s="6" t="n"/>
      <c r="F90" s="5" t="n"/>
      <c r="G90" s="5" t="n"/>
      <c r="H90" s="5" t="n"/>
      <c r="I90" s="6" t="n"/>
      <c r="J90" s="4" t="n"/>
      <c r="K90" s="38" t="n"/>
      <c r="L90" s="38" t="n"/>
      <c r="M90" s="4" t="n"/>
      <c r="N90" s="8" t="n"/>
      <c r="O90" s="8" t="n"/>
      <c r="P90" s="9">
        <f>IF($A90="","",IFERROR(VLOOKUP($D90,'Anleitung'!$H$3:$I$11,2,FALSE),0))</f>
        <v/>
      </c>
      <c r="Q90" s="10">
        <f>IF(OR($A90="",$O90=""),"",IFERROR($O90*$P90,0))</f>
        <v/>
      </c>
      <c r="R90" s="10">
        <f>IF(OR($A90="",$O90=""),"",IFERROR($O90+$Q90,0))</f>
        <v/>
      </c>
      <c r="S90" s="10">
        <f>IF(OR($A90="",$N90="",$O90=""),"",$O90-$N90)</f>
        <v/>
      </c>
      <c r="T90" s="9">
        <f>IF(OR($A90="",$N90="",$S90=""),"",IF($N90=0,0,$S90/$N90))</f>
        <v/>
      </c>
      <c r="U90" s="10">
        <f>IF(OR($A90="",$O90=""),"",IF($M90="Bezahlt",$R90,$O90))</f>
        <v/>
      </c>
      <c r="V90" s="5" t="n"/>
      <c r="W90" s="11">
        <f>IF($A90="","",IF($S90="","",IF($S90&gt;0,"Budget überschritten","Im Budget")))</f>
        <v/>
      </c>
    </row>
    <row r="91" ht="22" customHeight="1">
      <c r="A91" s="4" t="n"/>
      <c r="B91" s="5" t="n"/>
      <c r="C91" s="6" t="n"/>
      <c r="D91" s="6" t="n"/>
      <c r="E91" s="6" t="n"/>
      <c r="F91" s="5" t="n"/>
      <c r="G91" s="5" t="n"/>
      <c r="H91" s="5" t="n"/>
      <c r="I91" s="6" t="n"/>
      <c r="J91" s="4" t="n"/>
      <c r="K91" s="38" t="n"/>
      <c r="L91" s="38" t="n"/>
      <c r="M91" s="4" t="n"/>
      <c r="N91" s="8" t="n"/>
      <c r="O91" s="8" t="n"/>
      <c r="P91" s="12">
        <f>IF($A91="","",IFERROR(VLOOKUP($D91,'Anleitung'!$H$3:$I$11,2,FALSE),0))</f>
        <v/>
      </c>
      <c r="Q91" s="13">
        <f>IF(OR($A91="",$O91=""),"",IFERROR($O91*$P91,0))</f>
        <v/>
      </c>
      <c r="R91" s="13">
        <f>IF(OR($A91="",$O91=""),"",IFERROR($O91+$Q91,0))</f>
        <v/>
      </c>
      <c r="S91" s="13">
        <f>IF(OR($A91="",$N91="",$O91=""),"",$O91-$N91)</f>
        <v/>
      </c>
      <c r="T91" s="12">
        <f>IF(OR($A91="",$N91="",$S91=""),"",IF($N91=0,0,$S91/$N91))</f>
        <v/>
      </c>
      <c r="U91" s="13">
        <f>IF(OR($A91="",$O91=""),"",IF($M91="Bezahlt",$R91,$O91))</f>
        <v/>
      </c>
      <c r="V91" s="5" t="n"/>
      <c r="W91" s="14">
        <f>IF($A91="","",IF($S91="","",IF($S91&gt;0,"Budget überschritten","Im Budget")))</f>
        <v/>
      </c>
    </row>
    <row r="92" ht="22" customHeight="1">
      <c r="A92" s="4" t="n"/>
      <c r="B92" s="5" t="n"/>
      <c r="C92" s="6" t="n"/>
      <c r="D92" s="6" t="n"/>
      <c r="E92" s="6" t="n"/>
      <c r="F92" s="5" t="n"/>
      <c r="G92" s="5" t="n"/>
      <c r="H92" s="5" t="n"/>
      <c r="I92" s="6" t="n"/>
      <c r="J92" s="4" t="n"/>
      <c r="K92" s="38" t="n"/>
      <c r="L92" s="38" t="n"/>
      <c r="M92" s="4" t="n"/>
      <c r="N92" s="8" t="n"/>
      <c r="O92" s="8" t="n"/>
      <c r="P92" s="9">
        <f>IF($A92="","",IFERROR(VLOOKUP($D92,'Anleitung'!$H$3:$I$11,2,FALSE),0))</f>
        <v/>
      </c>
      <c r="Q92" s="10">
        <f>IF(OR($A92="",$O92=""),"",IFERROR($O92*$P92,0))</f>
        <v/>
      </c>
      <c r="R92" s="10">
        <f>IF(OR($A92="",$O92=""),"",IFERROR($O92+$Q92,0))</f>
        <v/>
      </c>
      <c r="S92" s="10">
        <f>IF(OR($A92="",$N92="",$O92=""),"",$O92-$N92)</f>
        <v/>
      </c>
      <c r="T92" s="9">
        <f>IF(OR($A92="",$N92="",$S92=""),"",IF($N92=0,0,$S92/$N92))</f>
        <v/>
      </c>
      <c r="U92" s="10">
        <f>IF(OR($A92="",$O92=""),"",IF($M92="Bezahlt",$R92,$O92))</f>
        <v/>
      </c>
      <c r="V92" s="5" t="n"/>
      <c r="W92" s="11">
        <f>IF($A92="","",IF($S92="","",IF($S92&gt;0,"Budget überschritten","Im Budget")))</f>
        <v/>
      </c>
    </row>
    <row r="93" ht="22" customHeight="1">
      <c r="A93" s="4" t="n"/>
      <c r="B93" s="5" t="n"/>
      <c r="C93" s="6" t="n"/>
      <c r="D93" s="6" t="n"/>
      <c r="E93" s="6" t="n"/>
      <c r="F93" s="5" t="n"/>
      <c r="G93" s="5" t="n"/>
      <c r="H93" s="5" t="n"/>
      <c r="I93" s="6" t="n"/>
      <c r="J93" s="4" t="n"/>
      <c r="K93" s="38" t="n"/>
      <c r="L93" s="38" t="n"/>
      <c r="M93" s="4" t="n"/>
      <c r="N93" s="8" t="n"/>
      <c r="O93" s="8" t="n"/>
      <c r="P93" s="12">
        <f>IF($A93="","",IFERROR(VLOOKUP($D93,'Anleitung'!$H$3:$I$11,2,FALSE),0))</f>
        <v/>
      </c>
      <c r="Q93" s="13">
        <f>IF(OR($A93="",$O93=""),"",IFERROR($O93*$P93,0))</f>
        <v/>
      </c>
      <c r="R93" s="13">
        <f>IF(OR($A93="",$O93=""),"",IFERROR($O93+$Q93,0))</f>
        <v/>
      </c>
      <c r="S93" s="13">
        <f>IF(OR($A93="",$N93="",$O93=""),"",$O93-$N93)</f>
        <v/>
      </c>
      <c r="T93" s="12">
        <f>IF(OR($A93="",$N93="",$S93=""),"",IF($N93=0,0,$S93/$N93))</f>
        <v/>
      </c>
      <c r="U93" s="13">
        <f>IF(OR($A93="",$O93=""),"",IF($M93="Bezahlt",$R93,$O93))</f>
        <v/>
      </c>
      <c r="V93" s="5" t="n"/>
      <c r="W93" s="14">
        <f>IF($A93="","",IF($S93="","",IF($S93&gt;0,"Budget überschritten","Im Budget")))</f>
        <v/>
      </c>
    </row>
    <row r="94" ht="22" customHeight="1">
      <c r="A94" s="4" t="n"/>
      <c r="B94" s="5" t="n"/>
      <c r="C94" s="6" t="n"/>
      <c r="D94" s="6" t="n"/>
      <c r="E94" s="6" t="n"/>
      <c r="F94" s="5" t="n"/>
      <c r="G94" s="5" t="n"/>
      <c r="H94" s="5" t="n"/>
      <c r="I94" s="6" t="n"/>
      <c r="J94" s="4" t="n"/>
      <c r="K94" s="38" t="n"/>
      <c r="L94" s="38" t="n"/>
      <c r="M94" s="4" t="n"/>
      <c r="N94" s="8" t="n"/>
      <c r="O94" s="8" t="n"/>
      <c r="P94" s="9">
        <f>IF($A94="","",IFERROR(VLOOKUP($D94,'Anleitung'!$H$3:$I$11,2,FALSE),0))</f>
        <v/>
      </c>
      <c r="Q94" s="10">
        <f>IF(OR($A94="",$O94=""),"",IFERROR($O94*$P94,0))</f>
        <v/>
      </c>
      <c r="R94" s="10">
        <f>IF(OR($A94="",$O94=""),"",IFERROR($O94+$Q94,0))</f>
        <v/>
      </c>
      <c r="S94" s="10">
        <f>IF(OR($A94="",$N94="",$O94=""),"",$O94-$N94)</f>
        <v/>
      </c>
      <c r="T94" s="9">
        <f>IF(OR($A94="",$N94="",$S94=""),"",IF($N94=0,0,$S94/$N94))</f>
        <v/>
      </c>
      <c r="U94" s="10">
        <f>IF(OR($A94="",$O94=""),"",IF($M94="Bezahlt",$R94,$O94))</f>
        <v/>
      </c>
      <c r="V94" s="5" t="n"/>
      <c r="W94" s="11">
        <f>IF($A94="","",IF($S94="","",IF($S94&gt;0,"Budget überschritten","Im Budget")))</f>
        <v/>
      </c>
    </row>
    <row r="95" ht="22" customHeight="1">
      <c r="A95" s="4" t="n"/>
      <c r="B95" s="5" t="n"/>
      <c r="C95" s="6" t="n"/>
      <c r="D95" s="6" t="n"/>
      <c r="E95" s="6" t="n"/>
      <c r="F95" s="5" t="n"/>
      <c r="G95" s="5" t="n"/>
      <c r="H95" s="5" t="n"/>
      <c r="I95" s="6" t="n"/>
      <c r="J95" s="4" t="n"/>
      <c r="K95" s="38" t="n"/>
      <c r="L95" s="38" t="n"/>
      <c r="M95" s="4" t="n"/>
      <c r="N95" s="8" t="n"/>
      <c r="O95" s="8" t="n"/>
      <c r="P95" s="12">
        <f>IF($A95="","",IFERROR(VLOOKUP($D95,'Anleitung'!$H$3:$I$11,2,FALSE),0))</f>
        <v/>
      </c>
      <c r="Q95" s="13">
        <f>IF(OR($A95="",$O95=""),"",IFERROR($O95*$P95,0))</f>
        <v/>
      </c>
      <c r="R95" s="13">
        <f>IF(OR($A95="",$O95=""),"",IFERROR($O95+$Q95,0))</f>
        <v/>
      </c>
      <c r="S95" s="13">
        <f>IF(OR($A95="",$N95="",$O95=""),"",$O95-$N95)</f>
        <v/>
      </c>
      <c r="T95" s="12">
        <f>IF(OR($A95="",$N95="",$S95=""),"",IF($N95=0,0,$S95/$N95))</f>
        <v/>
      </c>
      <c r="U95" s="13">
        <f>IF(OR($A95="",$O95=""),"",IF($M95="Bezahlt",$R95,$O95))</f>
        <v/>
      </c>
      <c r="V95" s="5" t="n"/>
      <c r="W95" s="14">
        <f>IF($A95="","",IF($S95="","",IF($S95&gt;0,"Budget überschritten","Im Budget")))</f>
        <v/>
      </c>
    </row>
    <row r="96" ht="22" customHeight="1">
      <c r="A96" s="4" t="n"/>
      <c r="B96" s="5" t="n"/>
      <c r="C96" s="6" t="n"/>
      <c r="D96" s="6" t="n"/>
      <c r="E96" s="6" t="n"/>
      <c r="F96" s="5" t="n"/>
      <c r="G96" s="5" t="n"/>
      <c r="H96" s="5" t="n"/>
      <c r="I96" s="6" t="n"/>
      <c r="J96" s="4" t="n"/>
      <c r="K96" s="38" t="n"/>
      <c r="L96" s="38" t="n"/>
      <c r="M96" s="4" t="n"/>
      <c r="N96" s="8" t="n"/>
      <c r="O96" s="8" t="n"/>
      <c r="P96" s="9">
        <f>IF($A96="","",IFERROR(VLOOKUP($D96,'Anleitung'!$H$3:$I$11,2,FALSE),0))</f>
        <v/>
      </c>
      <c r="Q96" s="10">
        <f>IF(OR($A96="",$O96=""),"",IFERROR($O96*$P96,0))</f>
        <v/>
      </c>
      <c r="R96" s="10">
        <f>IF(OR($A96="",$O96=""),"",IFERROR($O96+$Q96,0))</f>
        <v/>
      </c>
      <c r="S96" s="10">
        <f>IF(OR($A96="",$N96="",$O96=""),"",$O96-$N96)</f>
        <v/>
      </c>
      <c r="T96" s="9">
        <f>IF(OR($A96="",$N96="",$S96=""),"",IF($N96=0,0,$S96/$N96))</f>
        <v/>
      </c>
      <c r="U96" s="10">
        <f>IF(OR($A96="",$O96=""),"",IF($M96="Bezahlt",$R96,$O96))</f>
        <v/>
      </c>
      <c r="V96" s="5" t="n"/>
      <c r="W96" s="11">
        <f>IF($A96="","",IF($S96="","",IF($S96&gt;0,"Budget überschritten","Im Budget")))</f>
        <v/>
      </c>
    </row>
    <row r="97" ht="22" customHeight="1">
      <c r="A97" s="4" t="n"/>
      <c r="B97" s="5" t="n"/>
      <c r="C97" s="6" t="n"/>
      <c r="D97" s="6" t="n"/>
      <c r="E97" s="6" t="n"/>
      <c r="F97" s="5" t="n"/>
      <c r="G97" s="5" t="n"/>
      <c r="H97" s="5" t="n"/>
      <c r="I97" s="6" t="n"/>
      <c r="J97" s="4" t="n"/>
      <c r="K97" s="38" t="n"/>
      <c r="L97" s="38" t="n"/>
      <c r="M97" s="4" t="n"/>
      <c r="N97" s="8" t="n"/>
      <c r="O97" s="8" t="n"/>
      <c r="P97" s="12">
        <f>IF($A97="","",IFERROR(VLOOKUP($D97,'Anleitung'!$H$3:$I$11,2,FALSE),0))</f>
        <v/>
      </c>
      <c r="Q97" s="13">
        <f>IF(OR($A97="",$O97=""),"",IFERROR($O97*$P97,0))</f>
        <v/>
      </c>
      <c r="R97" s="13">
        <f>IF(OR($A97="",$O97=""),"",IFERROR($O97+$Q97,0))</f>
        <v/>
      </c>
      <c r="S97" s="13">
        <f>IF(OR($A97="",$N97="",$O97=""),"",$O97-$N97)</f>
        <v/>
      </c>
      <c r="T97" s="12">
        <f>IF(OR($A97="",$N97="",$S97=""),"",IF($N97=0,0,$S97/$N97))</f>
        <v/>
      </c>
      <c r="U97" s="13">
        <f>IF(OR($A97="",$O97=""),"",IF($M97="Bezahlt",$R97,$O97))</f>
        <v/>
      </c>
      <c r="V97" s="5" t="n"/>
      <c r="W97" s="14">
        <f>IF($A97="","",IF($S97="","",IF($S97&gt;0,"Budget überschritten","Im Budget")))</f>
        <v/>
      </c>
    </row>
    <row r="98" ht="22" customHeight="1">
      <c r="A98" s="4" t="n"/>
      <c r="B98" s="5" t="n"/>
      <c r="C98" s="6" t="n"/>
      <c r="D98" s="6" t="n"/>
      <c r="E98" s="6" t="n"/>
      <c r="F98" s="5" t="n"/>
      <c r="G98" s="5" t="n"/>
      <c r="H98" s="5" t="n"/>
      <c r="I98" s="6" t="n"/>
      <c r="J98" s="4" t="n"/>
      <c r="K98" s="38" t="n"/>
      <c r="L98" s="38" t="n"/>
      <c r="M98" s="4" t="n"/>
      <c r="N98" s="8" t="n"/>
      <c r="O98" s="8" t="n"/>
      <c r="P98" s="9">
        <f>IF($A98="","",IFERROR(VLOOKUP($D98,'Anleitung'!$H$3:$I$11,2,FALSE),0))</f>
        <v/>
      </c>
      <c r="Q98" s="10">
        <f>IF(OR($A98="",$O98=""),"",IFERROR($O98*$P98,0))</f>
        <v/>
      </c>
      <c r="R98" s="10">
        <f>IF(OR($A98="",$O98=""),"",IFERROR($O98+$Q98,0))</f>
        <v/>
      </c>
      <c r="S98" s="10">
        <f>IF(OR($A98="",$N98="",$O98=""),"",$O98-$N98)</f>
        <v/>
      </c>
      <c r="T98" s="9">
        <f>IF(OR($A98="",$N98="",$S98=""),"",IF($N98=0,0,$S98/$N98))</f>
        <v/>
      </c>
      <c r="U98" s="10">
        <f>IF(OR($A98="",$O98=""),"",IF($M98="Bezahlt",$R98,$O98))</f>
        <v/>
      </c>
      <c r="V98" s="5" t="n"/>
      <c r="W98" s="11">
        <f>IF($A98="","",IF($S98="","",IF($S98&gt;0,"Budget überschritten","Im Budget")))</f>
        <v/>
      </c>
    </row>
    <row r="99" ht="22" customHeight="1">
      <c r="A99" s="4" t="n"/>
      <c r="B99" s="5" t="n"/>
      <c r="C99" s="6" t="n"/>
      <c r="D99" s="6" t="n"/>
      <c r="E99" s="6" t="n"/>
      <c r="F99" s="5" t="n"/>
      <c r="G99" s="5" t="n"/>
      <c r="H99" s="5" t="n"/>
      <c r="I99" s="6" t="n"/>
      <c r="J99" s="4" t="n"/>
      <c r="K99" s="38" t="n"/>
      <c r="L99" s="38" t="n"/>
      <c r="M99" s="4" t="n"/>
      <c r="N99" s="8" t="n"/>
      <c r="O99" s="8" t="n"/>
      <c r="P99" s="12">
        <f>IF($A99="","",IFERROR(VLOOKUP($D99,'Anleitung'!$H$3:$I$11,2,FALSE),0))</f>
        <v/>
      </c>
      <c r="Q99" s="13">
        <f>IF(OR($A99="",$O99=""),"",IFERROR($O99*$P99,0))</f>
        <v/>
      </c>
      <c r="R99" s="13">
        <f>IF(OR($A99="",$O99=""),"",IFERROR($O99+$Q99,0))</f>
        <v/>
      </c>
      <c r="S99" s="13">
        <f>IF(OR($A99="",$N99="",$O99=""),"",$O99-$N99)</f>
        <v/>
      </c>
      <c r="T99" s="12">
        <f>IF(OR($A99="",$N99="",$S99=""),"",IF($N99=0,0,$S99/$N99))</f>
        <v/>
      </c>
      <c r="U99" s="13">
        <f>IF(OR($A99="",$O99=""),"",IF($M99="Bezahlt",$R99,$O99))</f>
        <v/>
      </c>
      <c r="V99" s="5" t="n"/>
      <c r="W99" s="14">
        <f>IF($A99="","",IF($S99="","",IF($S99&gt;0,"Budget überschritten","Im Budget")))</f>
        <v/>
      </c>
    </row>
    <row r="100" ht="22" customHeight="1">
      <c r="A100" s="4" t="n"/>
      <c r="B100" s="5" t="n"/>
      <c r="C100" s="6" t="n"/>
      <c r="D100" s="6" t="n"/>
      <c r="E100" s="6" t="n"/>
      <c r="F100" s="5" t="n"/>
      <c r="G100" s="5" t="n"/>
      <c r="H100" s="5" t="n"/>
      <c r="I100" s="6" t="n"/>
      <c r="J100" s="4" t="n"/>
      <c r="K100" s="38" t="n"/>
      <c r="L100" s="38" t="n"/>
      <c r="M100" s="4" t="n"/>
      <c r="N100" s="8" t="n"/>
      <c r="O100" s="8" t="n"/>
      <c r="P100" s="9">
        <f>IF($A100="","",IFERROR(VLOOKUP($D100,'Anleitung'!$H$3:$I$11,2,FALSE),0))</f>
        <v/>
      </c>
      <c r="Q100" s="10">
        <f>IF(OR($A100="",$O100=""),"",IFERROR($O100*$P100,0))</f>
        <v/>
      </c>
      <c r="R100" s="10">
        <f>IF(OR($A100="",$O100=""),"",IFERROR($O100+$Q100,0))</f>
        <v/>
      </c>
      <c r="S100" s="10">
        <f>IF(OR($A100="",$N100="",$O100=""),"",$O100-$N100)</f>
        <v/>
      </c>
      <c r="T100" s="9">
        <f>IF(OR($A100="",$N100="",$S100=""),"",IF($N100=0,0,$S100/$N100))</f>
        <v/>
      </c>
      <c r="U100" s="10">
        <f>IF(OR($A100="",$O100=""),"",IF($M100="Bezahlt",$R100,$O100))</f>
        <v/>
      </c>
      <c r="V100" s="5" t="n"/>
      <c r="W100" s="11">
        <f>IF($A100="","",IF($S100="","",IF($S100&gt;0,"Budget überschritten","Im Budget")))</f>
        <v/>
      </c>
    </row>
    <row r="101" ht="22" customHeight="1">
      <c r="A101" s="4" t="n"/>
      <c r="B101" s="5" t="n"/>
      <c r="C101" s="6" t="n"/>
      <c r="D101" s="6" t="n"/>
      <c r="E101" s="6" t="n"/>
      <c r="F101" s="5" t="n"/>
      <c r="G101" s="5" t="n"/>
      <c r="H101" s="5" t="n"/>
      <c r="I101" s="6" t="n"/>
      <c r="J101" s="4" t="n"/>
      <c r="K101" s="38" t="n"/>
      <c r="L101" s="38" t="n"/>
      <c r="M101" s="4" t="n"/>
      <c r="N101" s="8" t="n"/>
      <c r="O101" s="8" t="n"/>
      <c r="P101" s="12">
        <f>IF($A101="","",IFERROR(VLOOKUP($D101,'Anleitung'!$H$3:$I$11,2,FALSE),0))</f>
        <v/>
      </c>
      <c r="Q101" s="13">
        <f>IF(OR($A101="",$O101=""),"",IFERROR($O101*$P101,0))</f>
        <v/>
      </c>
      <c r="R101" s="13">
        <f>IF(OR($A101="",$O101=""),"",IFERROR($O101+$Q101,0))</f>
        <v/>
      </c>
      <c r="S101" s="13">
        <f>IF(OR($A101="",$N101="",$O101=""),"",$O101-$N101)</f>
        <v/>
      </c>
      <c r="T101" s="12">
        <f>IF(OR($A101="",$N101="",$S101=""),"",IF($N101=0,0,$S101/$N101))</f>
        <v/>
      </c>
      <c r="U101" s="13">
        <f>IF(OR($A101="",$O101=""),"",IF($M101="Bezahlt",$R101,$O101))</f>
        <v/>
      </c>
      <c r="V101" s="5" t="n"/>
      <c r="W101" s="14">
        <f>IF($A101="","",IF($S101="","",IF($S101&gt;0,"Budget überschritten","Im Budget")))</f>
        <v/>
      </c>
    </row>
    <row r="102" ht="22" customHeight="1">
      <c r="A102" s="4" t="n"/>
      <c r="B102" s="5" t="n"/>
      <c r="C102" s="6" t="n"/>
      <c r="D102" s="6" t="n"/>
      <c r="E102" s="6" t="n"/>
      <c r="F102" s="5" t="n"/>
      <c r="G102" s="5" t="n"/>
      <c r="H102" s="5" t="n"/>
      <c r="I102" s="6" t="n"/>
      <c r="J102" s="4" t="n"/>
      <c r="K102" s="38" t="n"/>
      <c r="L102" s="38" t="n"/>
      <c r="M102" s="4" t="n"/>
      <c r="N102" s="8" t="n"/>
      <c r="O102" s="8" t="n"/>
      <c r="P102" s="9">
        <f>IF($A102="","",IFERROR(VLOOKUP($D102,'Anleitung'!$H$3:$I$11,2,FALSE),0))</f>
        <v/>
      </c>
      <c r="Q102" s="10">
        <f>IF(OR($A102="",$O102=""),"",IFERROR($O102*$P102,0))</f>
        <v/>
      </c>
      <c r="R102" s="10">
        <f>IF(OR($A102="",$O102=""),"",IFERROR($O102+$Q102,0))</f>
        <v/>
      </c>
      <c r="S102" s="10">
        <f>IF(OR($A102="",$N102="",$O102=""),"",$O102-$N102)</f>
        <v/>
      </c>
      <c r="T102" s="9">
        <f>IF(OR($A102="",$N102="",$S102=""),"",IF($N102=0,0,$S102/$N102))</f>
        <v/>
      </c>
      <c r="U102" s="10">
        <f>IF(OR($A102="",$O102=""),"",IF($M102="Bezahlt",$R102,$O102))</f>
        <v/>
      </c>
      <c r="V102" s="5" t="n"/>
      <c r="W102" s="11">
        <f>IF($A102="","",IF($S102="","",IF($S102&gt;0,"Budget überschritten","Im Budget")))</f>
        <v/>
      </c>
    </row>
    <row r="103" ht="22" customHeight="1">
      <c r="A103" s="4" t="n"/>
      <c r="B103" s="5" t="n"/>
      <c r="C103" s="6" t="n"/>
      <c r="D103" s="6" t="n"/>
      <c r="E103" s="6" t="n"/>
      <c r="F103" s="5" t="n"/>
      <c r="G103" s="5" t="n"/>
      <c r="H103" s="5" t="n"/>
      <c r="I103" s="6" t="n"/>
      <c r="J103" s="4" t="n"/>
      <c r="K103" s="38" t="n"/>
      <c r="L103" s="38" t="n"/>
      <c r="M103" s="4" t="n"/>
      <c r="N103" s="8" t="n"/>
      <c r="O103" s="8" t="n"/>
      <c r="P103" s="12">
        <f>IF($A103="","",IFERROR(VLOOKUP($D103,'Anleitung'!$H$3:$I$11,2,FALSE),0))</f>
        <v/>
      </c>
      <c r="Q103" s="13">
        <f>IF(OR($A103="",$O103=""),"",IFERROR($O103*$P103,0))</f>
        <v/>
      </c>
      <c r="R103" s="13">
        <f>IF(OR($A103="",$O103=""),"",IFERROR($O103+$Q103,0))</f>
        <v/>
      </c>
      <c r="S103" s="13">
        <f>IF(OR($A103="",$N103="",$O103=""),"",$O103-$N103)</f>
        <v/>
      </c>
      <c r="T103" s="12">
        <f>IF(OR($A103="",$N103="",$S103=""),"",IF($N103=0,0,$S103/$N103))</f>
        <v/>
      </c>
      <c r="U103" s="13">
        <f>IF(OR($A103="",$O103=""),"",IF($M103="Bezahlt",$R103,$O103))</f>
        <v/>
      </c>
      <c r="V103" s="5" t="n"/>
      <c r="W103" s="14">
        <f>IF($A103="","",IF($S103="","",IF($S103&gt;0,"Budget überschritten","Im Budget")))</f>
        <v/>
      </c>
    </row>
  </sheetData>
  <autoFilter ref="A3:W103"/>
  <mergeCells count="2">
    <mergeCell ref="A1:W1"/>
    <mergeCell ref="A2:W2"/>
  </mergeCells>
  <conditionalFormatting sqref="S4:S103">
    <cfRule type="cellIs" priority="1" operator="greaterThan" dxfId="0">
      <formula>0</formula>
    </cfRule>
    <cfRule type="cellIs" priority="2" operator="lessThanOrEqual" dxfId="1">
      <formula>0</formula>
    </cfRule>
  </conditionalFormatting>
  <conditionalFormatting sqref="T4:T103">
    <cfRule type="cellIs" priority="3" operator="greaterThan" dxfId="0">
      <formula>0</formula>
    </cfRule>
    <cfRule type="cellIs" priority="4" operator="lessThanOrEqual" dxfId="1">
      <formula>0</formula>
    </cfRule>
  </conditionalFormatting>
  <conditionalFormatting sqref="W4:W103">
    <cfRule type="expression" priority="5" dxfId="0">
      <formula>$W4="Budget überschritten"</formula>
    </cfRule>
    <cfRule type="expression" priority="6" dxfId="1">
      <formula>$W4="Im Budget"</formula>
    </cfRule>
  </conditionalFormatting>
  <dataValidations count="5">
    <dataValidation sqref="B4:B103" showErrorMessage="1" showInputMessage="1" allowBlank="1" type="list">
      <formula1>"Umbau Wohnhaus Zürich,Sanierung Büro Bern,Küchenumbau Luzern"</formula1>
    </dataValidation>
    <dataValidation sqref="C4:C103" showErrorMessage="1" showInputMessage="1" allowBlank="1" type="list">
      <formula1>"Planung,Rohbau,Gebäudetechnik,Ausbau,Umgebung"</formula1>
    </dataValidation>
    <dataValidation sqref="D4:D103" showErrorMessage="1" showInputMessage="1" allowBlank="1" type="list">
      <formula1>"Architekt,Baubewilligung,Baumeisterarbeiten,Sanitär,Elektroinstallation,Gipserarbeiten,Bodenbeläge,Küche,Gartenbau"</formula1>
    </dataValidation>
    <dataValidation sqref="J4:J103" showErrorMessage="1" showInputMessage="1" allowBlank="1" type="list">
      <formula1>"ZH,BE,LU,BS,SG,AG,VD,GE,TI"</formula1>
    </dataValidation>
    <dataValidation sqref="M4:M103" showErrorMessage="1" showInputMessage="1" allowBlank="1" type="list">
      <formula1>"Offen,Freigegeben,Bezahlt,In Prüfung"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21" customWidth="1" min="3" max="3"/>
    <col width="21" customWidth="1" min="4" max="4"/>
    <col width="3" customWidth="1" min="5" max="5"/>
    <col width="3" customWidth="1" min="6" max="6"/>
    <col width="3" customWidth="1" min="7" max="7"/>
    <col width="24" customWidth="1" min="8" max="8"/>
    <col width="21" customWidth="1" min="9" max="9"/>
    <col width="3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</cols>
  <sheetData>
    <row r="1" ht="28" customHeight="1">
      <c r="A1" s="1" t="inlineStr">
        <is>
          <t>Auswertung Baukosten</t>
        </is>
      </c>
    </row>
    <row r="2">
      <c r="A2" s="2" t="inlineStr">
        <is>
          <t>Gesamtübersicht über Budget, Istkosten und erwartete Endkosten</t>
        </is>
      </c>
    </row>
    <row r="3">
      <c r="A3" s="15" t="inlineStr">
        <is>
          <t>Kennzahl</t>
        </is>
      </c>
      <c r="B3" s="15" t="inlineStr">
        <is>
          <t>Wert</t>
        </is>
      </c>
    </row>
    <row r="4">
      <c r="A4" s="16" t="inlineStr">
        <is>
          <t>Gesamtbudget exkl. MWST</t>
        </is>
      </c>
      <c r="B4" s="17">
        <f>SUM('Baukosten'!$N$4:$N$103)</f>
        <v/>
      </c>
    </row>
    <row r="5">
      <c r="A5" s="18" t="inlineStr">
        <is>
          <t>Istkosten exkl. MWST</t>
        </is>
      </c>
      <c r="B5" s="19">
        <f>SUM('Baukosten'!$O$4:$O$103)</f>
        <v/>
      </c>
    </row>
    <row r="6">
      <c r="A6" s="16" t="inlineStr">
        <is>
          <t>MWST total</t>
        </is>
      </c>
      <c r="B6" s="17">
        <f>SUM('Baukosten'!$Q$4:$Q$103)</f>
        <v/>
      </c>
    </row>
    <row r="7">
      <c r="A7" s="18" t="inlineStr">
        <is>
          <t>Istkosten inkl. MWST</t>
        </is>
      </c>
      <c r="B7" s="19">
        <f>SUM('Baukosten'!$R$4:$R$103)</f>
        <v/>
      </c>
    </row>
    <row r="8">
      <c r="A8" s="16" t="inlineStr">
        <is>
          <t>Prognose Endkosten</t>
        </is>
      </c>
      <c r="B8" s="17">
        <f>SUM('Baukosten'!$U$4:$U$103)</f>
        <v/>
      </c>
    </row>
    <row r="9">
      <c r="A9" s="18" t="inlineStr">
        <is>
          <t>Budgetabweichung CHF</t>
        </is>
      </c>
      <c r="B9" s="19">
        <f>$B$8-$B$4</f>
        <v/>
      </c>
    </row>
    <row r="10">
      <c r="A10" s="16" t="inlineStr">
        <is>
          <t>Budgetabweichung %</t>
        </is>
      </c>
      <c r="B10" s="20">
        <f>IF($B$4=0,0,$B$9/$B$4)</f>
        <v/>
      </c>
    </row>
    <row r="11">
      <c r="A11" s="18" t="inlineStr">
        <is>
          <t>Anzahl Kostenpositionen</t>
        </is>
      </c>
      <c r="B11" s="21">
        <f>COUNTA('Baukosten'!$A$4:$A$103)</f>
        <v/>
      </c>
    </row>
    <row r="12">
      <c r="A12" s="16" t="inlineStr">
        <is>
          <t>Anzahl offene Rechnungen</t>
        </is>
      </c>
      <c r="B12" s="22">
        <f>COUNTIF('Baukosten'!$M$4:$M$103,"Offen")</f>
        <v/>
      </c>
    </row>
    <row r="13">
      <c r="A13" s="18" t="inlineStr">
        <is>
          <t>Anzahl freigegebene Rechnungen</t>
        </is>
      </c>
      <c r="B13" s="21">
        <f>COUNTIF('Baukosten'!$M$4:$M$103,"Freigegeben")</f>
        <v/>
      </c>
    </row>
    <row r="14">
      <c r="A14" s="16" t="inlineStr">
        <is>
          <t>Grösste Kostenart</t>
        </is>
      </c>
      <c r="B14" s="23">
        <f>IFERROR(INDEX($H$21:$H$29,MATCH(MAX($I$21:$I$29),$I$21:$I$29,0)),"")</f>
        <v/>
      </c>
    </row>
    <row r="15">
      <c r="A15" s="18" t="inlineStr">
        <is>
          <t>Überschrittene Positionen</t>
        </is>
      </c>
      <c r="B15" s="21">
        <f>COUNTIF('Baukosten'!$W$4:$W$103,"Budget überschritten")</f>
        <v/>
      </c>
    </row>
    <row r="16">
      <c r="A16" s="16" t="inlineStr">
        <is>
          <t>Durchschnittliche Position</t>
        </is>
      </c>
      <c r="B16" s="17">
        <f>IFERROR(AVERAGE('Baukosten'!$O$4:$O$103),0)</f>
        <v/>
      </c>
    </row>
    <row r="17">
      <c r="A17" s="18" t="inlineStr">
        <is>
          <t>Budgetstatus</t>
        </is>
      </c>
      <c r="B17" s="24">
        <f>IF($B$9&gt;0,"Budget überschritten","Im Budget")</f>
        <v/>
      </c>
    </row>
    <row r="18"/>
    <row r="19">
      <c r="A19" s="15" t="inlineStr">
        <is>
          <t>Auswertung nach Bauphase</t>
        </is>
      </c>
      <c r="B19" s="15" t="inlineStr">
        <is>
          <t>Budget exkl. MWST</t>
        </is>
      </c>
      <c r="C19" s="15" t="inlineStr">
        <is>
          <t>Istkosten exkl. MWST</t>
        </is>
      </c>
      <c r="D19" s="15" t="inlineStr">
        <is>
          <t>Prognose Endkosten</t>
        </is>
      </c>
      <c r="H19" s="15" t="inlineStr">
        <is>
          <t>Auswertung nach Kostenart</t>
        </is>
      </c>
      <c r="I19" s="15" t="inlineStr">
        <is>
          <t>Istkosten exkl. MWST</t>
        </is>
      </c>
    </row>
    <row r="20">
      <c r="A20" s="25" t="inlineStr">
        <is>
          <t>Planung</t>
        </is>
      </c>
      <c r="B20" s="10">
        <f>SUMIF('Baukosten'!$C$4:$C$103,$A20,'Baukosten'!$N$4:$N$103)</f>
        <v/>
      </c>
      <c r="C20" s="10">
        <f>SUMIF('Baukosten'!$C$4:$C$103,$A20,'Baukosten'!$O$4:$O$103)</f>
        <v/>
      </c>
      <c r="D20" s="10">
        <f>SUMIF('Baukosten'!$C$4:$C$103,$A20,'Baukosten'!$U$4:$U$103)</f>
        <v/>
      </c>
      <c r="H20" s="25" t="inlineStr">
        <is>
          <t>Architekt</t>
        </is>
      </c>
      <c r="I20" s="10">
        <f>SUMIF('Baukosten'!$D$4:$D$103,$H20,'Baukosten'!$O$4:$O$103)</f>
        <v/>
      </c>
    </row>
    <row r="21">
      <c r="A21" s="26" t="inlineStr">
        <is>
          <t>Rohbau</t>
        </is>
      </c>
      <c r="B21" s="13">
        <f>SUMIF('Baukosten'!$C$4:$C$103,$A21,'Baukosten'!$N$4:$N$103)</f>
        <v/>
      </c>
      <c r="C21" s="13">
        <f>SUMIF('Baukosten'!$C$4:$C$103,$A21,'Baukosten'!$O$4:$O$103)</f>
        <v/>
      </c>
      <c r="D21" s="13">
        <f>SUMIF('Baukosten'!$C$4:$C$103,$A21,'Baukosten'!$U$4:$U$103)</f>
        <v/>
      </c>
      <c r="H21" s="26" t="inlineStr">
        <is>
          <t>Baubewilligung</t>
        </is>
      </c>
      <c r="I21" s="13">
        <f>SUMIF('Baukosten'!$D$4:$D$103,$H21,'Baukosten'!$O$4:$O$103)</f>
        <v/>
      </c>
    </row>
    <row r="22">
      <c r="A22" s="25" t="inlineStr">
        <is>
          <t>Gebäudetechnik</t>
        </is>
      </c>
      <c r="B22" s="10">
        <f>SUMIF('Baukosten'!$C$4:$C$103,$A22,'Baukosten'!$N$4:$N$103)</f>
        <v/>
      </c>
      <c r="C22" s="10">
        <f>SUMIF('Baukosten'!$C$4:$C$103,$A22,'Baukosten'!$O$4:$O$103)</f>
        <v/>
      </c>
      <c r="D22" s="10">
        <f>SUMIF('Baukosten'!$C$4:$C$103,$A22,'Baukosten'!$U$4:$U$103)</f>
        <v/>
      </c>
      <c r="H22" s="25" t="inlineStr">
        <is>
          <t>Baumeisterarbeiten</t>
        </is>
      </c>
      <c r="I22" s="10">
        <f>SUMIF('Baukosten'!$D$4:$D$103,$H22,'Baukosten'!$O$4:$O$103)</f>
        <v/>
      </c>
    </row>
    <row r="23">
      <c r="A23" s="26" t="inlineStr">
        <is>
          <t>Ausbau</t>
        </is>
      </c>
      <c r="B23" s="13">
        <f>SUMIF('Baukosten'!$C$4:$C$103,$A23,'Baukosten'!$N$4:$N$103)</f>
        <v/>
      </c>
      <c r="C23" s="13">
        <f>SUMIF('Baukosten'!$C$4:$C$103,$A23,'Baukosten'!$O$4:$O$103)</f>
        <v/>
      </c>
      <c r="D23" s="13">
        <f>SUMIF('Baukosten'!$C$4:$C$103,$A23,'Baukosten'!$U$4:$U$103)</f>
        <v/>
      </c>
      <c r="H23" s="26" t="inlineStr">
        <is>
          <t>Sanitär</t>
        </is>
      </c>
      <c r="I23" s="13">
        <f>SUMIF('Baukosten'!$D$4:$D$103,$H23,'Baukosten'!$O$4:$O$103)</f>
        <v/>
      </c>
    </row>
    <row r="24">
      <c r="A24" s="25" t="inlineStr">
        <is>
          <t>Umgebung</t>
        </is>
      </c>
      <c r="B24" s="10">
        <f>SUMIF('Baukosten'!$C$4:$C$103,$A24,'Baukosten'!$N$4:$N$103)</f>
        <v/>
      </c>
      <c r="C24" s="10">
        <f>SUMIF('Baukosten'!$C$4:$C$103,$A24,'Baukosten'!$O$4:$O$103)</f>
        <v/>
      </c>
      <c r="D24" s="10">
        <f>SUMIF('Baukosten'!$C$4:$C$103,$A24,'Baukosten'!$U$4:$U$103)</f>
        <v/>
      </c>
      <c r="H24" s="25" t="inlineStr">
        <is>
          <t>Elektroinstallation</t>
        </is>
      </c>
      <c r="I24" s="10">
        <f>SUMIF('Baukosten'!$D$4:$D$103,$H24,'Baukosten'!$O$4:$O$103)</f>
        <v/>
      </c>
    </row>
    <row r="25">
      <c r="H25" s="26" t="inlineStr">
        <is>
          <t>Gipserarbeiten</t>
        </is>
      </c>
      <c r="I25" s="13">
        <f>SUMIF('Baukosten'!$D$4:$D$103,$H25,'Baukosten'!$O$4:$O$103)</f>
        <v/>
      </c>
    </row>
    <row r="26">
      <c r="H26" s="25" t="inlineStr">
        <is>
          <t>Bodenbeläge</t>
        </is>
      </c>
      <c r="I26" s="10">
        <f>SUMIF('Baukosten'!$D$4:$D$103,$H26,'Baukosten'!$O$4:$O$103)</f>
        <v/>
      </c>
    </row>
    <row r="27">
      <c r="H27" s="26" t="inlineStr">
        <is>
          <t>Küche</t>
        </is>
      </c>
      <c r="I27" s="13">
        <f>SUMIF('Baukosten'!$D$4:$D$103,$H27,'Baukosten'!$O$4:$O$103)</f>
        <v/>
      </c>
    </row>
    <row r="28">
      <c r="H28" s="25" t="inlineStr">
        <is>
          <t>Gartenbau</t>
        </is>
      </c>
      <c r="I28" s="10">
        <f>SUMIF('Baukosten'!$D$4:$D$103,$H28,'Baukosten'!$O$4:$O$103)</f>
        <v/>
      </c>
    </row>
  </sheetData>
  <mergeCells count="1">
    <mergeCell ref="A1:Q1"/>
  </mergeCells>
  <conditionalFormatting sqref="B9:B10">
    <cfRule type="cellIs" priority="1" operator="greaterThan" dxfId="0">
      <formula>0</formula>
    </cfRule>
    <cfRule type="cellIs" priority="2" operator="lessThanOrEqual" dxfId="1">
      <formula>0</formula>
    </cfRule>
  </conditionalFormatting>
  <conditionalFormatting sqref="B17">
    <cfRule type="expression" priority="3" dxfId="0">
      <formula>$B$17="Budget überschritten"</formula>
    </cfRule>
    <cfRule type="expression" priority="4" dxfId="1">
      <formula>$B$17="Im Budget"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78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24" customWidth="1" min="8" max="8"/>
    <col width="15" customWidth="1" min="9" max="9"/>
    <col width="30" customWidth="1" min="10" max="10"/>
  </cols>
  <sheetData>
    <row r="1" ht="28" customHeight="1">
      <c r="A1" s="1" t="inlineStr">
        <is>
          <t>Anleitung zur Baukosten-Vorlage</t>
        </is>
      </c>
    </row>
    <row r="2">
      <c r="H2" s="15" t="inlineStr">
        <is>
          <t>Kostenart</t>
        </is>
      </c>
      <c r="I2" s="15" t="inlineStr">
        <is>
          <t>MWST-Satz</t>
        </is>
      </c>
      <c r="J2" s="15" t="inlineStr">
        <is>
          <t>Zuordnung</t>
        </is>
      </c>
    </row>
    <row r="3">
      <c r="A3" s="27" t="inlineStr">
        <is>
          <t>Kurzanleitung</t>
        </is>
      </c>
      <c r="B3" s="28" t="n"/>
      <c r="C3" s="28" t="n"/>
      <c r="D3" s="28" t="n"/>
      <c r="E3" s="28" t="n"/>
      <c r="F3" s="28" t="n"/>
      <c r="H3" s="25" t="inlineStr">
        <is>
          <t>Architekt</t>
        </is>
      </c>
      <c r="I3" s="9" t="n">
        <v>0.081</v>
      </c>
      <c r="J3" s="25" t="inlineStr">
        <is>
          <t>Planungsleistung</t>
        </is>
      </c>
    </row>
    <row r="4" ht="34" customHeight="1">
      <c r="A4" s="29" t="inlineStr">
        <is>
          <t>1</t>
        </is>
      </c>
      <c r="B4" s="30" t="inlineStr">
        <is>
          <t>Im Blatt «Baukosten» werden alle einzelnen Rechnungen, Offerten und Nachträge erfasst.</t>
        </is>
      </c>
      <c r="C4" s="31" t="n"/>
      <c r="D4" s="31" t="n"/>
      <c r="E4" s="31" t="n"/>
      <c r="F4" s="31" t="n"/>
      <c r="H4" s="26" t="inlineStr">
        <is>
          <t>Baubewilligung</t>
        </is>
      </c>
      <c r="I4" s="12" t="n">
        <v>0</v>
      </c>
      <c r="J4" s="26" t="inlineStr">
        <is>
          <t>Gebühr ohne MWST</t>
        </is>
      </c>
    </row>
    <row r="5" ht="34" customHeight="1">
      <c r="A5" s="32" t="inlineStr">
        <is>
          <t>2</t>
        </is>
      </c>
      <c r="B5" s="33" t="inlineStr">
        <is>
          <t>Gelb markierte Zellen sind Eingabefelder. Berechnete Felder werden automatisch ausgefüllt.</t>
        </is>
      </c>
      <c r="C5" s="34" t="n"/>
      <c r="D5" s="34" t="n"/>
      <c r="E5" s="34" t="n"/>
      <c r="F5" s="34" t="n"/>
      <c r="H5" s="25" t="inlineStr">
        <is>
          <t>Baumeisterarbeiten</t>
        </is>
      </c>
      <c r="I5" s="9" t="n">
        <v>0.081</v>
      </c>
      <c r="J5" s="25" t="inlineStr">
        <is>
          <t>Bauleistung</t>
        </is>
      </c>
    </row>
    <row r="6" ht="34" customHeight="1">
      <c r="A6" s="29" t="inlineStr">
        <is>
          <t>3</t>
        </is>
      </c>
      <c r="B6" s="30" t="inlineStr">
        <is>
          <t>Beträge immer exkl. MWST erfassen. Der MWST-Satz wird anhand der Kostenart automatisch zugeordnet.</t>
        </is>
      </c>
      <c r="C6" s="31" t="n"/>
      <c r="D6" s="31" t="n"/>
      <c r="E6" s="31" t="n"/>
      <c r="F6" s="31" t="n"/>
      <c r="H6" s="26" t="inlineStr">
        <is>
          <t>Sanitär</t>
        </is>
      </c>
      <c r="I6" s="12" t="n">
        <v>0.081</v>
      </c>
      <c r="J6" s="26" t="inlineStr">
        <is>
          <t>Bauleistung</t>
        </is>
      </c>
    </row>
    <row r="7" ht="34" customHeight="1">
      <c r="A7" s="32" t="inlineStr">
        <is>
          <t>4</t>
        </is>
      </c>
      <c r="B7" s="33" t="inlineStr">
        <is>
          <t>MWST-Normalsatz: 8.1 %, reduziert: 2.6 %, Beherbergung: 3.8 %. Prüfen Sie die Zuordnung vor der Abrechnung.</t>
        </is>
      </c>
      <c r="C7" s="34" t="n"/>
      <c r="D7" s="34" t="n"/>
      <c r="E7" s="34" t="n"/>
      <c r="F7" s="34" t="n"/>
      <c r="H7" s="25" t="inlineStr">
        <is>
          <t>Elektroinstallation</t>
        </is>
      </c>
      <c r="I7" s="9" t="n">
        <v>0.081</v>
      </c>
      <c r="J7" s="25" t="inlineStr">
        <is>
          <t>Bauleistung</t>
        </is>
      </c>
    </row>
    <row r="8" ht="34" customHeight="1">
      <c r="A8" s="29" t="inlineStr">
        <is>
          <t>5</t>
        </is>
      </c>
      <c r="B8" s="30" t="inlineStr">
        <is>
          <t>Rechnungsstatus regelmässig aktualisieren: Offen, Freigegeben, Bezahlt oder In Prüfung.</t>
        </is>
      </c>
      <c r="C8" s="31" t="n"/>
      <c r="D8" s="31" t="n"/>
      <c r="E8" s="31" t="n"/>
      <c r="F8" s="31" t="n"/>
      <c r="H8" s="26" t="inlineStr">
        <is>
          <t>Gipserarbeiten</t>
        </is>
      </c>
      <c r="I8" s="12" t="n">
        <v>0.081</v>
      </c>
      <c r="J8" s="26" t="inlineStr">
        <is>
          <t>Bauleistung</t>
        </is>
      </c>
    </row>
    <row r="9" ht="34" customHeight="1">
      <c r="A9" s="32" t="inlineStr">
        <is>
          <t>6</t>
        </is>
      </c>
      <c r="B9" s="33" t="inlineStr">
        <is>
          <t>Eine positive Abweichung bedeutet, dass die Istkosten über dem Budget liegen.</t>
        </is>
      </c>
      <c r="C9" s="34" t="n"/>
      <c r="D9" s="34" t="n"/>
      <c r="E9" s="34" t="n"/>
      <c r="F9" s="34" t="n"/>
      <c r="H9" s="25" t="inlineStr">
        <is>
          <t>Bodenbeläge</t>
        </is>
      </c>
      <c r="I9" s="9" t="n">
        <v>0.081</v>
      </c>
      <c r="J9" s="25" t="inlineStr">
        <is>
          <t>Bauleistung</t>
        </is>
      </c>
    </row>
    <row r="10" ht="34" customHeight="1">
      <c r="A10" s="29" t="inlineStr">
        <is>
          <t>7</t>
        </is>
      </c>
      <c r="B10" s="30" t="inlineStr">
        <is>
          <t>Für grössere Projekte können zusätzliche Zeilen innerhalb der vorbereiteten Erfassungsbereiche ergänzt werden.</t>
        </is>
      </c>
      <c r="C10" s="31" t="n"/>
      <c r="D10" s="31" t="n"/>
      <c r="E10" s="31" t="n"/>
      <c r="F10" s="31" t="n"/>
      <c r="H10" s="26" t="inlineStr">
        <is>
          <t>Küche</t>
        </is>
      </c>
      <c r="I10" s="12" t="n">
        <v>0.081</v>
      </c>
      <c r="J10" s="26" t="inlineStr">
        <is>
          <t>Lieferung und Montage</t>
        </is>
      </c>
    </row>
    <row r="11" ht="34" customHeight="1">
      <c r="A11" s="32" t="inlineStr">
        <is>
          <t>8</t>
        </is>
      </c>
      <c r="B11" s="33" t="inlineStr">
        <is>
          <t>Belege, Werkverträge, Nachträge und Freigaben nachvollziehbar dokumentieren.</t>
        </is>
      </c>
      <c r="C11" s="34" t="n"/>
      <c r="D11" s="34" t="n"/>
      <c r="E11" s="34" t="n"/>
      <c r="F11" s="34" t="n"/>
      <c r="H11" s="25" t="inlineStr">
        <is>
          <t>Gartenbau</t>
        </is>
      </c>
      <c r="I11" s="9" t="n">
        <v>0.081</v>
      </c>
      <c r="J11" s="25" t="inlineStr">
        <is>
          <t>Bauleistung</t>
        </is>
      </c>
    </row>
    <row r="12" ht="34" customHeight="1">
      <c r="A12" s="29" t="inlineStr">
        <is>
          <t>9</t>
        </is>
      </c>
      <c r="B12" s="30" t="inlineStr">
        <is>
          <t>Bei Bedarf Anforderungen der ESTV, Suva/UVG sowie des Kontenrahmens KMU berücksichtigen.</t>
        </is>
      </c>
      <c r="C12" s="31" t="n"/>
      <c r="D12" s="31" t="n"/>
      <c r="E12" s="31" t="n"/>
      <c r="F12" s="31" t="n"/>
    </row>
    <row r="13">
      <c r="H13" s="15" t="inlineStr">
        <is>
          <t>MWST-Hinweise</t>
        </is>
      </c>
      <c r="I13" s="15" t="inlineStr">
        <is>
          <t>Satz</t>
        </is>
      </c>
      <c r="J13" s="15" t="inlineStr">
        <is>
          <t>Anwendung</t>
        </is>
      </c>
    </row>
    <row r="14">
      <c r="H14" s="25" t="inlineStr">
        <is>
          <t>Normalsatz</t>
        </is>
      </c>
      <c r="I14" s="9" t="n">
        <v>0.081</v>
      </c>
      <c r="J14" s="25" t="inlineStr">
        <is>
          <t>Übliche Bau- und Planungsleistungen</t>
        </is>
      </c>
    </row>
    <row r="15">
      <c r="A15" s="27" t="inlineStr">
        <is>
          <t>Hinweis zur Kostenkontrolle</t>
        </is>
      </c>
      <c r="B15" s="28" t="n"/>
      <c r="C15" s="28" t="n"/>
      <c r="D15" s="28" t="n"/>
      <c r="E15" s="28" t="n"/>
      <c r="F15" s="28" t="n"/>
      <c r="H15" s="26" t="inlineStr">
        <is>
          <t>Reduzierter Satz</t>
        </is>
      </c>
      <c r="I15" s="12" t="n">
        <v>0.026</v>
      </c>
      <c r="J15" s="26" t="inlineStr">
        <is>
          <t>Spezielle reduzierte Leistungen</t>
        </is>
      </c>
    </row>
    <row r="16" ht="30" customHeight="1">
      <c r="A16" s="35" t="inlineStr">
        <is>
          <t>Budget</t>
        </is>
      </c>
      <c r="B16" s="36" t="inlineStr">
        <is>
          <t>Vor Freigabe den Kostenrahmen, die Zahlungsfristen und die MWST-Zuordnung kontrollieren.</t>
        </is>
      </c>
      <c r="C16" s="36" t="n"/>
      <c r="D16" s="36" t="n"/>
      <c r="E16" s="36" t="n"/>
      <c r="F16" s="36" t="n"/>
      <c r="H16" s="25" t="inlineStr">
        <is>
          <t>Beherbergung</t>
        </is>
      </c>
      <c r="I16" s="9" t="n">
        <v>0.038</v>
      </c>
      <c r="J16" s="25" t="inlineStr">
        <is>
          <t>Beherbergungsleistungen</t>
        </is>
      </c>
    </row>
    <row r="17" ht="30" customHeight="1">
      <c r="A17" s="37" t="inlineStr">
        <is>
          <t>Belege</t>
        </is>
      </c>
      <c r="B17" s="33" t="inlineStr">
        <is>
          <t>Rechnungen, Lieferscheine, Werkverträge und Nachträge mit Positionsnummer ablegen.</t>
        </is>
      </c>
      <c r="C17" s="33" t="n"/>
      <c r="D17" s="33" t="n"/>
      <c r="E17" s="33" t="n"/>
      <c r="F17" s="33" t="n"/>
    </row>
    <row r="18" ht="30" customHeight="1">
      <c r="A18" s="35" t="inlineStr">
        <is>
          <t>Auswertung</t>
        </is>
      </c>
      <c r="B18" s="36" t="inlineStr">
        <is>
          <t>Das Blatt «Auswertung» zeigt Kennzahlen sowie Diagramme nach Bauphase und Kostenart.</t>
        </is>
      </c>
      <c r="C18" s="36" t="n"/>
      <c r="D18" s="36" t="n"/>
      <c r="E18" s="36" t="n"/>
      <c r="F18" s="36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2026-09-11T11:29:43Z</dcterms:created>
  <dcterms:modified xmlns:dcterms="http://purl.org/dc/terms/" xmlns:xsi="http://www.w3.org/2001/XMLSchema-instance" xsi:type="dcterms:W3CDTF">2026-09-11T11:29:43Z</dcterms:modified>
</cp:coreProperties>
</file>