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eiterfassung" sheetId="1" state="visible" r:id="rId1"/>
    <sheet xmlns:r="http://schemas.openxmlformats.org/officeDocument/2006/relationships" name="Auswertung" sheetId="2" state="visible" r:id="rId2"/>
    <sheet xmlns:r="http://schemas.openxmlformats.org/officeDocument/2006/relationships" name="Stammdaten" sheetId="3" state="visible" r:id="rId3"/>
    <sheet xmlns:r="http://schemas.openxmlformats.org/officeDocument/2006/relationships" name="Anleitung" sheetId="4" state="visible" r:id="rId4"/>
  </sheets>
  <definedNames>
    <definedName name="_xlnm._FilterDatabase" localSheetId="0" hidden="1">'Zeiterfassung'!$A$1:$R$101</definedName>
    <definedName name="_xlnm._FilterDatabase" localSheetId="2" hidden="1">'Stammdaten'!$A$1:$F$101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hh:mm"/>
    <numFmt numFmtId="166" formatCode="0.0%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FFFFFF"/>
      <sz val="15"/>
    </font>
  </fonts>
  <fills count="8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0FDFA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C8102E"/>
      </patternFill>
    </fill>
    <fill>
      <patternFill patternType="solid">
        <fgColor rgb="0014B8A6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 wrapText="1"/>
    </xf>
    <xf numFmtId="2" fontId="2" fillId="3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2" fontId="2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 wrapText="1"/>
    </xf>
    <xf numFmtId="2" fontId="2" fillId="5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0" fontId="1" fillId="7" borderId="1" applyAlignment="1" pivotButton="0" quotePrefix="0" xfId="0">
      <alignment horizontal="center" vertical="center" wrapText="1"/>
    </xf>
    <xf numFmtId="0" fontId="1" fillId="7" borderId="1" applyAlignment="1" pivotButton="0" quotePrefix="0" xfId="0">
      <alignment horizontal="left" vertical="center" wrapText="1"/>
    </xf>
    <xf numFmtId="0" fontId="1" fillId="7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center" vertical="center"/>
    </xf>
    <xf numFmtId="9" fontId="2" fillId="4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6" fontId="2" fillId="5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ill>
        <patternFill patternType="solid">
          <fgColor rgb="0022C55E"/>
        </patternFill>
      </fill>
    </dxf>
    <dxf>
      <fill>
        <patternFill patternType="solid">
          <fgColor rgb="00DC2626"/>
        </patternFill>
      </fill>
    </dxf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Sollstunden und Iststunden pro Mitarbeitende/r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'Auswertung'!B18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'Auswertung'!$A$19:$A$118</f>
            </numRef>
          </cat>
          <val>
            <numRef>
              <f>'Auswertung'!$B$19:$B$118</f>
            </numRef>
          </val>
        </ser>
        <ser>
          <idx val="1"/>
          <order val="1"/>
          <tx>
            <strRef>
              <f>'Auswertung'!C18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'Auswertung'!$A$19:$A$118</f>
            </numRef>
          </cat>
          <val>
            <numRef>
              <f>'Auswertung'!$C$19:$C$118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Mitarbeitende/r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Stunden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Überzeit beziehungsweise Minderzeit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'Auswertung'!D18</f>
            </strRef>
          </tx>
          <spPr>
            <a:solidFill xmlns:a="http://schemas.openxmlformats.org/drawingml/2006/main">
              <a:srgbClr val="22C55E"/>
            </a:solidFill>
            <a:ln xmlns:a="http://schemas.openxmlformats.org/drawingml/2006/main">
              <a:prstDash val="solid"/>
            </a:ln>
          </spPr>
          <cat>
            <numRef>
              <f>'Auswertung'!$A$19:$A$118</f>
            </numRef>
          </cat>
          <val>
            <numRef>
              <f>'Auswertung'!$D$19:$D$118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Stunden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Mitarbeitende/r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Verteilung der Abwesenheitsarten</a:t>
            </a:r>
          </a:p>
        </rich>
      </tx>
    </title>
    <plotArea>
      <pieChart>
        <varyColors val="1"/>
        <ser>
          <idx val="0"/>
          <order val="0"/>
          <tx>
            <strRef>
              <f>'Auswertung'!I36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'Auswertung'!$H$37:$H$43</f>
            </numRef>
          </cat>
          <val>
            <numRef>
              <f>'Auswertung'!$I$37:$I$43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7</col>
      <colOff>0</colOff>
      <row>2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14</col>
      <colOff>0</colOff>
      <row>2</row>
      <rowOff>0</rowOff>
    </from>
    <ext cx="540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14</col>
      <colOff>0</colOff>
      <row>19</row>
      <rowOff>0</rowOff>
    </from>
    <ext cx="504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22" customWidth="1" min="3" max="3"/>
    <col width="14" customWidth="1" min="4" max="4"/>
    <col width="16" customWidth="1" min="5" max="5"/>
    <col width="10" customWidth="1" min="6" max="6"/>
    <col width="18" customWidth="1" min="7" max="7"/>
    <col width="13" customWidth="1" min="8" max="8"/>
    <col width="14" customWidth="1" min="9" max="9"/>
    <col width="14" customWidth="1" min="10" max="10"/>
    <col width="14" customWidth="1" min="11" max="11"/>
    <col width="12" customWidth="1" min="12" max="12"/>
    <col width="21" customWidth="1" min="13" max="13"/>
    <col width="20" customWidth="1" min="14" max="14"/>
    <col width="20" customWidth="1" min="15" max="15"/>
    <col width="19" customWidth="1" min="16" max="16"/>
    <col width="17" customWidth="1" min="17" max="17"/>
    <col width="34" customWidth="1" min="18" max="18"/>
  </cols>
  <sheetData>
    <row r="1" ht="38" customHeight="1">
      <c r="A1" s="1" t="inlineStr">
        <is>
          <t>Eintrag-ID</t>
        </is>
      </c>
      <c r="B1" s="1" t="inlineStr">
        <is>
          <t>Datum</t>
        </is>
      </c>
      <c r="C1" s="1" t="inlineStr">
        <is>
          <t>Mitarbeitende/r</t>
        </is>
      </c>
      <c r="D1" s="1" t="inlineStr">
        <is>
          <t>Personal-Nr.</t>
        </is>
      </c>
      <c r="E1" s="1" t="inlineStr">
        <is>
          <t>Standort</t>
        </is>
      </c>
      <c r="F1" s="1" t="inlineStr">
        <is>
          <t>Kanton</t>
        </is>
      </c>
      <c r="G1" s="1" t="inlineStr">
        <is>
          <t>Arbeitsmodell</t>
        </is>
      </c>
      <c r="H1" s="1" t="inlineStr">
        <is>
          <t>Sollstunden</t>
        </is>
      </c>
      <c r="I1" s="1" t="inlineStr">
        <is>
          <t>Arbeitsbeginn</t>
        </is>
      </c>
      <c r="J1" s="1" t="inlineStr">
        <is>
          <t>Arbeitsende</t>
        </is>
      </c>
      <c r="K1" s="1" t="inlineStr">
        <is>
          <t>Pause Stunden</t>
        </is>
      </c>
      <c r="L1" s="1" t="inlineStr">
        <is>
          <t>Iststunden</t>
        </is>
      </c>
      <c r="M1" s="1" t="inlineStr">
        <is>
          <t>Abwesenheitsart</t>
        </is>
      </c>
      <c r="N1" s="1" t="inlineStr">
        <is>
          <t>Abwesenheitsstunden</t>
        </is>
      </c>
      <c r="O1" s="1" t="inlineStr">
        <is>
          <t>Überzeit / Minderzeit</t>
        </is>
      </c>
      <c r="P1" s="1" t="inlineStr">
        <is>
          <t>Überzeit kumuliert</t>
        </is>
      </c>
      <c r="Q1" s="1" t="inlineStr">
        <is>
          <t>Erfassungsstatus</t>
        </is>
      </c>
      <c r="R1" s="1" t="inlineStr">
        <is>
          <t>Kommentar</t>
        </is>
      </c>
    </row>
    <row r="2">
      <c r="A2" s="2">
        <f>IF('Zeiterfassung'!$B2="","","ZE-"&amp;TEXT(ROW()-1,"0000"))</f>
        <v/>
      </c>
      <c r="B2" s="3" t="n">
        <v>46266</v>
      </c>
      <c r="C2" s="4" t="inlineStr">
        <is>
          <t>Andrea Keller</t>
        </is>
      </c>
      <c r="D2" s="2">
        <f>IF('Zeiterfassung'!$C2="","",IFERROR(VLOOKUP('Zeiterfassung'!$C2,'Stammdaten'!$A$2:$F$101,2,FALSE),""))</f>
        <v/>
      </c>
      <c r="E2" s="5">
        <f>IF('Zeiterfassung'!$C2="","",IFERROR(VLOOKUP('Zeiterfassung'!$C2,'Stammdaten'!$A$2:$F$101,3,FALSE),""))</f>
        <v/>
      </c>
      <c r="F2" s="2">
        <f>IF('Zeiterfassung'!$C2="","",IFERROR(VLOOKUP('Zeiterfassung'!$C2,'Stammdaten'!$A$2:$F$101,4,FALSE),""))</f>
        <v/>
      </c>
      <c r="G2" s="5">
        <f>IF('Zeiterfassung'!$C2="","",IFERROR(IF(VLOOKUP('Zeiterfassung'!$C2,'Stammdaten'!$A$2:$F$101,6,FALSE)=1,"Vollzeit",IF(VLOOKUP('Zeiterfassung'!$C2,'Stammdaten'!$A$2:$F$101,6,FALSE)=0.8,"Teilzeit 80 %",IF(VLOOKUP('Zeiterfassung'!$C2,'Stammdaten'!$A$2:$F$101,6,FALSE)=0.85,"Teilzeit 85 %","Teilzeit 60 %"))),""))</f>
        <v/>
      </c>
      <c r="H2" s="6">
        <f>IF('Zeiterfassung'!$C2="","",IFERROR(VLOOKUP('Zeiterfassung'!$C2,'Stammdaten'!$A$2:$F$101,5,FALSE),""))</f>
        <v/>
      </c>
      <c r="I2" s="7" t="n">
        <v>0.3333333333333333</v>
      </c>
      <c r="J2" s="7" t="n">
        <v>0.71875</v>
      </c>
      <c r="K2" s="8" t="n">
        <v>1</v>
      </c>
      <c r="L2" s="6">
        <f>IF(OR('Zeiterfassung'!$B2="",'Zeiterfassung'!$C2=""),"",IF(OR('Zeiterfassung'!$I2="",'Zeiterfassung'!$J2=""),0,('Zeiterfassung'!$J2-'Zeiterfassung'!$I2)*24-'Zeiterfassung'!$K2+'Zeiterfassung'!$N2))</f>
        <v/>
      </c>
      <c r="M2" s="4" t="inlineStr">
        <is>
          <t>Keine</t>
        </is>
      </c>
      <c r="N2" s="8" t="n">
        <v>0</v>
      </c>
      <c r="O2" s="6">
        <f>IF('Zeiterfassung'!$B2="","",'Zeiterfassung'!$L2-'Zeiterfassung'!$H2)</f>
        <v/>
      </c>
      <c r="P2" s="6">
        <f>IF('Zeiterfassung'!$B2="","",SUM('Zeiterfassung'!$O$2:'Zeiterfassung'!$O2))</f>
        <v/>
      </c>
      <c r="Q2" s="5">
        <f>IF(OR('Zeiterfassung'!$B2="",'Zeiterfassung'!$C2=""),"",IF(AND('Zeiterfassung'!$B2&lt;&gt;"",'Zeiterfassung'!$C2&lt;&gt;"",OR('Zeiterfassung'!$L2&gt;0,'Zeiterfassung'!$N2&gt;0)),"Erfasst","Prüfen"))</f>
        <v/>
      </c>
      <c r="R2" s="4" t="inlineStr">
        <is>
          <t>Projektbesprechung am Nachmittag</t>
        </is>
      </c>
    </row>
    <row r="3">
      <c r="A3" s="9">
        <f>IF('Zeiterfassung'!$B3="","","ZE-"&amp;TEXT(ROW()-1,"0000"))</f>
        <v/>
      </c>
      <c r="B3" s="3" t="n">
        <v>46266</v>
      </c>
      <c r="C3" s="4" t="inlineStr">
        <is>
          <t>Markus Meier</t>
        </is>
      </c>
      <c r="D3" s="9">
        <f>IF('Zeiterfassung'!$C3="","",IFERROR(VLOOKUP('Zeiterfassung'!$C3,'Stammdaten'!$A$2:$F$101,2,FALSE),""))</f>
        <v/>
      </c>
      <c r="E3" s="10">
        <f>IF('Zeiterfassung'!$C3="","",IFERROR(VLOOKUP('Zeiterfassung'!$C3,'Stammdaten'!$A$2:$F$101,3,FALSE),""))</f>
        <v/>
      </c>
      <c r="F3" s="9">
        <f>IF('Zeiterfassung'!$C3="","",IFERROR(VLOOKUP('Zeiterfassung'!$C3,'Stammdaten'!$A$2:$F$101,4,FALSE),""))</f>
        <v/>
      </c>
      <c r="G3" s="10">
        <f>IF('Zeiterfassung'!$C3="","",IFERROR(IF(VLOOKUP('Zeiterfassung'!$C3,'Stammdaten'!$A$2:$F$101,6,FALSE)=1,"Vollzeit",IF(VLOOKUP('Zeiterfassung'!$C3,'Stammdaten'!$A$2:$F$101,6,FALSE)=0.8,"Teilzeit 80 %",IF(VLOOKUP('Zeiterfassung'!$C3,'Stammdaten'!$A$2:$F$101,6,FALSE)=0.85,"Teilzeit 85 %","Teilzeit 60 %"))),""))</f>
        <v/>
      </c>
      <c r="H3" s="11">
        <f>IF('Zeiterfassung'!$C3="","",IFERROR(VLOOKUP('Zeiterfassung'!$C3,'Stammdaten'!$A$2:$F$101,5,FALSE),""))</f>
        <v/>
      </c>
      <c r="I3" s="7" t="n">
        <v>0.34375</v>
      </c>
      <c r="J3" s="7" t="n">
        <v>0.7083333333333334</v>
      </c>
      <c r="K3" s="8" t="n">
        <v>1</v>
      </c>
      <c r="L3" s="11">
        <f>IF(OR('Zeiterfassung'!$B3="",'Zeiterfassung'!$C3=""),"",IF(OR('Zeiterfassung'!$I3="",'Zeiterfassung'!$J3=""),0,('Zeiterfassung'!$J3-'Zeiterfassung'!$I3)*24-'Zeiterfassung'!$K3+'Zeiterfassung'!$N3))</f>
        <v/>
      </c>
      <c r="M3" s="4" t="inlineStr">
        <is>
          <t>Keine</t>
        </is>
      </c>
      <c r="N3" s="8" t="n">
        <v>0</v>
      </c>
      <c r="O3" s="11">
        <f>IF('Zeiterfassung'!$B3="","",'Zeiterfassung'!$L3-'Zeiterfassung'!$H3)</f>
        <v/>
      </c>
      <c r="P3" s="11">
        <f>IF('Zeiterfassung'!$B3="","",SUM('Zeiterfassung'!$O$2:'Zeiterfassung'!$O3))</f>
        <v/>
      </c>
      <c r="Q3" s="10">
        <f>IF(OR('Zeiterfassung'!$B3="",'Zeiterfassung'!$C3=""),"",IF(AND('Zeiterfassung'!$B3&lt;&gt;"",'Zeiterfassung'!$C3&lt;&gt;"",OR('Zeiterfassung'!$L3&gt;0,'Zeiterfassung'!$N3&gt;0)),"Erfasst","Prüfen"))</f>
        <v/>
      </c>
      <c r="R3" s="4" t="inlineStr">
        <is>
          <t>Regelarbeitszeit</t>
        </is>
      </c>
    </row>
    <row r="4">
      <c r="A4" s="2">
        <f>IF('Zeiterfassung'!$B4="","","ZE-"&amp;TEXT(ROW()-1,"0000"))</f>
        <v/>
      </c>
      <c r="B4" s="3" t="n">
        <v>46267</v>
      </c>
      <c r="C4" s="4" t="inlineStr">
        <is>
          <t>Sandra Müller</t>
        </is>
      </c>
      <c r="D4" s="2">
        <f>IF('Zeiterfassung'!$C4="","",IFERROR(VLOOKUP('Zeiterfassung'!$C4,'Stammdaten'!$A$2:$F$101,2,FALSE),""))</f>
        <v/>
      </c>
      <c r="E4" s="5">
        <f>IF('Zeiterfassung'!$C4="","",IFERROR(VLOOKUP('Zeiterfassung'!$C4,'Stammdaten'!$A$2:$F$101,3,FALSE),""))</f>
        <v/>
      </c>
      <c r="F4" s="2">
        <f>IF('Zeiterfassung'!$C4="","",IFERROR(VLOOKUP('Zeiterfassung'!$C4,'Stammdaten'!$A$2:$F$101,4,FALSE),""))</f>
        <v/>
      </c>
      <c r="G4" s="5">
        <f>IF('Zeiterfassung'!$C4="","",IFERROR(IF(VLOOKUP('Zeiterfassung'!$C4,'Stammdaten'!$A$2:$F$101,6,FALSE)=1,"Vollzeit",IF(VLOOKUP('Zeiterfassung'!$C4,'Stammdaten'!$A$2:$F$101,6,FALSE)=0.8,"Teilzeit 80 %",IF(VLOOKUP('Zeiterfassung'!$C4,'Stammdaten'!$A$2:$F$101,6,FALSE)=0.85,"Teilzeit 85 %","Teilzeit 60 %"))),""))</f>
        <v/>
      </c>
      <c r="H4" s="6">
        <f>IF('Zeiterfassung'!$C4="","",IFERROR(VLOOKUP('Zeiterfassung'!$C4,'Stammdaten'!$A$2:$F$101,5,FALSE),""))</f>
        <v/>
      </c>
      <c r="I4" s="7" t="n">
        <v>0.3541666666666667</v>
      </c>
      <c r="J4" s="7" t="n">
        <v>0.6666666666666666</v>
      </c>
      <c r="K4" s="8" t="n">
        <v>0.75</v>
      </c>
      <c r="L4" s="6">
        <f>IF(OR('Zeiterfassung'!$B4="",'Zeiterfassung'!$C4=""),"",IF(OR('Zeiterfassung'!$I4="",'Zeiterfassung'!$J4=""),0,('Zeiterfassung'!$J4-'Zeiterfassung'!$I4)*24-'Zeiterfassung'!$K4+'Zeiterfassung'!$N4))</f>
        <v/>
      </c>
      <c r="M4" s="4" t="inlineStr">
        <is>
          <t>Keine</t>
        </is>
      </c>
      <c r="N4" s="8" t="n">
        <v>0</v>
      </c>
      <c r="O4" s="6">
        <f>IF('Zeiterfassung'!$B4="","",'Zeiterfassung'!$L4-'Zeiterfassung'!$H4)</f>
        <v/>
      </c>
      <c r="P4" s="6">
        <f>IF('Zeiterfassung'!$B4="","",SUM('Zeiterfassung'!$O$2:'Zeiterfassung'!$O4))</f>
        <v/>
      </c>
      <c r="Q4" s="5">
        <f>IF(OR('Zeiterfassung'!$B4="",'Zeiterfassung'!$C4=""),"",IF(AND('Zeiterfassung'!$B4&lt;&gt;"",'Zeiterfassung'!$C4&lt;&gt;"",OR('Zeiterfassung'!$L4&gt;0,'Zeiterfassung'!$N4&gt;0)),"Erfasst","Prüfen"))</f>
        <v/>
      </c>
      <c r="R4" s="4" t="inlineStr">
        <is>
          <t>Teilzeitpensum</t>
        </is>
      </c>
    </row>
    <row r="5">
      <c r="A5" s="9">
        <f>IF('Zeiterfassung'!$B5="","","ZE-"&amp;TEXT(ROW()-1,"0000"))</f>
        <v/>
      </c>
      <c r="B5" s="3" t="n">
        <v>46267</v>
      </c>
      <c r="C5" s="4" t="inlineStr">
        <is>
          <t>Thomas Frei</t>
        </is>
      </c>
      <c r="D5" s="9">
        <f>IF('Zeiterfassung'!$C5="","",IFERROR(VLOOKUP('Zeiterfassung'!$C5,'Stammdaten'!$A$2:$F$101,2,FALSE),""))</f>
        <v/>
      </c>
      <c r="E5" s="10">
        <f>IF('Zeiterfassung'!$C5="","",IFERROR(VLOOKUP('Zeiterfassung'!$C5,'Stammdaten'!$A$2:$F$101,3,FALSE),""))</f>
        <v/>
      </c>
      <c r="F5" s="9">
        <f>IF('Zeiterfassung'!$C5="","",IFERROR(VLOOKUP('Zeiterfassung'!$C5,'Stammdaten'!$A$2:$F$101,4,FALSE),""))</f>
        <v/>
      </c>
      <c r="G5" s="10">
        <f>IF('Zeiterfassung'!$C5="","",IFERROR(IF(VLOOKUP('Zeiterfassung'!$C5,'Stammdaten'!$A$2:$F$101,6,FALSE)=1,"Vollzeit",IF(VLOOKUP('Zeiterfassung'!$C5,'Stammdaten'!$A$2:$F$101,6,FALSE)=0.8,"Teilzeit 80 %",IF(VLOOKUP('Zeiterfassung'!$C5,'Stammdaten'!$A$2:$F$101,6,FALSE)=0.85,"Teilzeit 85 %","Teilzeit 60 %"))),""))</f>
        <v/>
      </c>
      <c r="H5" s="11">
        <f>IF('Zeiterfassung'!$C5="","",IFERROR(VLOOKUP('Zeiterfassung'!$C5,'Stammdaten'!$A$2:$F$101,5,FALSE),""))</f>
        <v/>
      </c>
      <c r="I5" s="7" t="n">
        <v>0.3229166666666667</v>
      </c>
      <c r="J5" s="7" t="n">
        <v>0.71875</v>
      </c>
      <c r="K5" s="8" t="n">
        <v>1</v>
      </c>
      <c r="L5" s="11">
        <f>IF(OR('Zeiterfassung'!$B5="",'Zeiterfassung'!$C5=""),"",IF(OR('Zeiterfassung'!$I5="",'Zeiterfassung'!$J5=""),0,('Zeiterfassung'!$J5-'Zeiterfassung'!$I5)*24-'Zeiterfassung'!$K5+'Zeiterfassung'!$N5))</f>
        <v/>
      </c>
      <c r="M5" s="4" t="inlineStr">
        <is>
          <t>Keine</t>
        </is>
      </c>
      <c r="N5" s="8" t="n">
        <v>0</v>
      </c>
      <c r="O5" s="11">
        <f>IF('Zeiterfassung'!$B5="","",'Zeiterfassung'!$L5-'Zeiterfassung'!$H5)</f>
        <v/>
      </c>
      <c r="P5" s="11">
        <f>IF('Zeiterfassung'!$B5="","",SUM('Zeiterfassung'!$O$2:'Zeiterfassung'!$O5))</f>
        <v/>
      </c>
      <c r="Q5" s="10">
        <f>IF(OR('Zeiterfassung'!$B5="",'Zeiterfassung'!$C5=""),"",IF(AND('Zeiterfassung'!$B5&lt;&gt;"",'Zeiterfassung'!$C5&lt;&gt;"",OR('Zeiterfassung'!$L5&gt;0,'Zeiterfassung'!$N5&gt;0)),"Erfasst","Prüfen"))</f>
        <v/>
      </c>
      <c r="R5" s="4" t="inlineStr">
        <is>
          <t>Kundentermin in Lausanne</t>
        </is>
      </c>
    </row>
    <row r="6">
      <c r="A6" s="2">
        <f>IF('Zeiterfassung'!$B6="","","ZE-"&amp;TEXT(ROW()-1,"0000"))</f>
        <v/>
      </c>
      <c r="B6" s="3" t="n">
        <v>46268</v>
      </c>
      <c r="C6" s="4" t="inlineStr">
        <is>
          <t>Nicole Wenger</t>
        </is>
      </c>
      <c r="D6" s="2">
        <f>IF('Zeiterfassung'!$C6="","",IFERROR(VLOOKUP('Zeiterfassung'!$C6,'Stammdaten'!$A$2:$F$101,2,FALSE),""))</f>
        <v/>
      </c>
      <c r="E6" s="5">
        <f>IF('Zeiterfassung'!$C6="","",IFERROR(VLOOKUP('Zeiterfassung'!$C6,'Stammdaten'!$A$2:$F$101,3,FALSE),""))</f>
        <v/>
      </c>
      <c r="F6" s="2">
        <f>IF('Zeiterfassung'!$C6="","",IFERROR(VLOOKUP('Zeiterfassung'!$C6,'Stammdaten'!$A$2:$F$101,4,FALSE),""))</f>
        <v/>
      </c>
      <c r="G6" s="5">
        <f>IF('Zeiterfassung'!$C6="","",IFERROR(IF(VLOOKUP('Zeiterfassung'!$C6,'Stammdaten'!$A$2:$F$101,6,FALSE)=1,"Vollzeit",IF(VLOOKUP('Zeiterfassung'!$C6,'Stammdaten'!$A$2:$F$101,6,FALSE)=0.8,"Teilzeit 80 %",IF(VLOOKUP('Zeiterfassung'!$C6,'Stammdaten'!$A$2:$F$101,6,FALSE)=0.85,"Teilzeit 85 %","Teilzeit 60 %"))),""))</f>
        <v/>
      </c>
      <c r="H6" s="6">
        <f>IF('Zeiterfassung'!$C6="","",IFERROR(VLOOKUP('Zeiterfassung'!$C6,'Stammdaten'!$A$2:$F$101,5,FALSE),""))</f>
        <v/>
      </c>
      <c r="I6" s="7" t="n">
        <v>0.3333333333333333</v>
      </c>
      <c r="J6" s="7" t="n">
        <v>0.6666666666666666</v>
      </c>
      <c r="K6" s="8" t="n">
        <v>0.75</v>
      </c>
      <c r="L6" s="6">
        <f>IF(OR('Zeiterfassung'!$B6="",'Zeiterfassung'!$C6=""),"",IF(OR('Zeiterfassung'!$I6="",'Zeiterfassung'!$J6=""),0,('Zeiterfassung'!$J6-'Zeiterfassung'!$I6)*24-'Zeiterfassung'!$K6+'Zeiterfassung'!$N6))</f>
        <v/>
      </c>
      <c r="M6" s="4" t="inlineStr">
        <is>
          <t>Keine</t>
        </is>
      </c>
      <c r="N6" s="8" t="n">
        <v>0</v>
      </c>
      <c r="O6" s="6">
        <f>IF('Zeiterfassung'!$B6="","",'Zeiterfassung'!$L6-'Zeiterfassung'!$H6)</f>
        <v/>
      </c>
      <c r="P6" s="6">
        <f>IF('Zeiterfassung'!$B6="","",SUM('Zeiterfassung'!$O$2:'Zeiterfassung'!$O6))</f>
        <v/>
      </c>
      <c r="Q6" s="5">
        <f>IF(OR('Zeiterfassung'!$B6="",'Zeiterfassung'!$C6=""),"",IF(AND('Zeiterfassung'!$B6&lt;&gt;"",'Zeiterfassung'!$C6&lt;&gt;"",OR('Zeiterfassung'!$L6&gt;0,'Zeiterfassung'!$N6&gt;0)),"Erfasst","Prüfen"))</f>
        <v/>
      </c>
      <c r="R6" s="4" t="inlineStr">
        <is>
          <t>Regelarbeitszeit</t>
        </is>
      </c>
    </row>
    <row r="7">
      <c r="A7" s="9">
        <f>IF('Zeiterfassung'!$B7="","","ZE-"&amp;TEXT(ROW()-1,"0000"))</f>
        <v/>
      </c>
      <c r="B7" s="3" t="n">
        <v>46268</v>
      </c>
      <c r="C7" s="4" t="inlineStr">
        <is>
          <t>Reto Brunner</t>
        </is>
      </c>
      <c r="D7" s="9">
        <f>IF('Zeiterfassung'!$C7="","",IFERROR(VLOOKUP('Zeiterfassung'!$C7,'Stammdaten'!$A$2:$F$101,2,FALSE),""))</f>
        <v/>
      </c>
      <c r="E7" s="10">
        <f>IF('Zeiterfassung'!$C7="","",IFERROR(VLOOKUP('Zeiterfassung'!$C7,'Stammdaten'!$A$2:$F$101,3,FALSE),""))</f>
        <v/>
      </c>
      <c r="F7" s="9">
        <f>IF('Zeiterfassung'!$C7="","",IFERROR(VLOOKUP('Zeiterfassung'!$C7,'Stammdaten'!$A$2:$F$101,4,FALSE),""))</f>
        <v/>
      </c>
      <c r="G7" s="10">
        <f>IF('Zeiterfassung'!$C7="","",IFERROR(IF(VLOOKUP('Zeiterfassung'!$C7,'Stammdaten'!$A$2:$F$101,6,FALSE)=1,"Vollzeit",IF(VLOOKUP('Zeiterfassung'!$C7,'Stammdaten'!$A$2:$F$101,6,FALSE)=0.8,"Teilzeit 80 %",IF(VLOOKUP('Zeiterfassung'!$C7,'Stammdaten'!$A$2:$F$101,6,FALSE)=0.85,"Teilzeit 85 %","Teilzeit 60 %"))),""))</f>
        <v/>
      </c>
      <c r="H7" s="11">
        <f>IF('Zeiterfassung'!$C7="","",IFERROR(VLOOKUP('Zeiterfassung'!$C7,'Stammdaten'!$A$2:$F$101,5,FALSE),""))</f>
        <v/>
      </c>
      <c r="I7" s="7" t="n">
        <v>0.3333333333333333</v>
      </c>
      <c r="J7" s="7" t="n">
        <v>0.6979166666666666</v>
      </c>
      <c r="K7" s="8" t="n">
        <v>1</v>
      </c>
      <c r="L7" s="11">
        <f>IF(OR('Zeiterfassung'!$B7="",'Zeiterfassung'!$C7=""),"",IF(OR('Zeiterfassung'!$I7="",'Zeiterfassung'!$J7=""),0,('Zeiterfassung'!$J7-'Zeiterfassung'!$I7)*24-'Zeiterfassung'!$K7+'Zeiterfassung'!$N7))</f>
        <v/>
      </c>
      <c r="M7" s="4" t="inlineStr">
        <is>
          <t>Keine</t>
        </is>
      </c>
      <c r="N7" s="8" t="n">
        <v>0</v>
      </c>
      <c r="O7" s="11">
        <f>IF('Zeiterfassung'!$B7="","",'Zeiterfassung'!$L7-'Zeiterfassung'!$H7)</f>
        <v/>
      </c>
      <c r="P7" s="11">
        <f>IF('Zeiterfassung'!$B7="","",SUM('Zeiterfassung'!$O$2:'Zeiterfassung'!$O7))</f>
        <v/>
      </c>
      <c r="Q7" s="10">
        <f>IF(OR('Zeiterfassung'!$B7="",'Zeiterfassung'!$C7=""),"",IF(AND('Zeiterfassung'!$B7&lt;&gt;"",'Zeiterfassung'!$C7&lt;&gt;"",OR('Zeiterfassung'!$L7&gt;0,'Zeiterfassung'!$N7&gt;0)),"Erfasst","Prüfen"))</f>
        <v/>
      </c>
      <c r="R7" s="4" t="inlineStr">
        <is>
          <t>Interne Weiterbildung</t>
        </is>
      </c>
    </row>
    <row r="8">
      <c r="A8" s="2">
        <f>IF('Zeiterfassung'!$B8="","","ZE-"&amp;TEXT(ROW()-1,"0000"))</f>
        <v/>
      </c>
      <c r="B8" s="3" t="n">
        <v>46269</v>
      </c>
      <c r="C8" s="4" t="inlineStr">
        <is>
          <t>Claudia Rossi</t>
        </is>
      </c>
      <c r="D8" s="2">
        <f>IF('Zeiterfassung'!$C8="","",IFERROR(VLOOKUP('Zeiterfassung'!$C8,'Stammdaten'!$A$2:$F$101,2,FALSE),""))</f>
        <v/>
      </c>
      <c r="E8" s="5">
        <f>IF('Zeiterfassung'!$C8="","",IFERROR(VLOOKUP('Zeiterfassung'!$C8,'Stammdaten'!$A$2:$F$101,3,FALSE),""))</f>
        <v/>
      </c>
      <c r="F8" s="2">
        <f>IF('Zeiterfassung'!$C8="","",IFERROR(VLOOKUP('Zeiterfassung'!$C8,'Stammdaten'!$A$2:$F$101,4,FALSE),""))</f>
        <v/>
      </c>
      <c r="G8" s="5">
        <f>IF('Zeiterfassung'!$C8="","",IFERROR(IF(VLOOKUP('Zeiterfassung'!$C8,'Stammdaten'!$A$2:$F$101,6,FALSE)=1,"Vollzeit",IF(VLOOKUP('Zeiterfassung'!$C8,'Stammdaten'!$A$2:$F$101,6,FALSE)=0.8,"Teilzeit 80 %",IF(VLOOKUP('Zeiterfassung'!$C8,'Stammdaten'!$A$2:$F$101,6,FALSE)=0.85,"Teilzeit 85 %","Teilzeit 60 %"))),""))</f>
        <v/>
      </c>
      <c r="H8" s="6">
        <f>IF('Zeiterfassung'!$C8="","",IFERROR(VLOOKUP('Zeiterfassung'!$C8,'Stammdaten'!$A$2:$F$101,5,FALSE),""))</f>
        <v/>
      </c>
      <c r="I8" s="7" t="n">
        <v>0.3541666666666667</v>
      </c>
      <c r="J8" s="7" t="n">
        <v>0.65625</v>
      </c>
      <c r="K8" s="8" t="n">
        <v>0.75</v>
      </c>
      <c r="L8" s="6">
        <f>IF(OR('Zeiterfassung'!$B8="",'Zeiterfassung'!$C8=""),"",IF(OR('Zeiterfassung'!$I8="",'Zeiterfassung'!$J8=""),0,('Zeiterfassung'!$J8-'Zeiterfassung'!$I8)*24-'Zeiterfassung'!$K8+'Zeiterfassung'!$N8))</f>
        <v/>
      </c>
      <c r="M8" s="4" t="inlineStr">
        <is>
          <t>Keine</t>
        </is>
      </c>
      <c r="N8" s="8" t="n">
        <v>0</v>
      </c>
      <c r="O8" s="6">
        <f>IF('Zeiterfassung'!$B8="","",'Zeiterfassung'!$L8-'Zeiterfassung'!$H8)</f>
        <v/>
      </c>
      <c r="P8" s="6">
        <f>IF('Zeiterfassung'!$B8="","",SUM('Zeiterfassung'!$O$2:'Zeiterfassung'!$O8))</f>
        <v/>
      </c>
      <c r="Q8" s="5">
        <f>IF(OR('Zeiterfassung'!$B8="",'Zeiterfassung'!$C8=""),"",IF(AND('Zeiterfassung'!$B8&lt;&gt;"",'Zeiterfassung'!$C8&lt;&gt;"",OR('Zeiterfassung'!$L8&gt;0,'Zeiterfassung'!$N8&gt;0)),"Erfasst","Prüfen"))</f>
        <v/>
      </c>
      <c r="R8" s="4" t="inlineStr">
        <is>
          <t>Teilzeitpensum</t>
        </is>
      </c>
    </row>
    <row r="9">
      <c r="A9" s="9">
        <f>IF('Zeiterfassung'!$B9="","","ZE-"&amp;TEXT(ROW()-1,"0000"))</f>
        <v/>
      </c>
      <c r="B9" s="3" t="n">
        <v>46269</v>
      </c>
      <c r="C9" s="4" t="inlineStr">
        <is>
          <t>Stefan Huber</t>
        </is>
      </c>
      <c r="D9" s="9">
        <f>IF('Zeiterfassung'!$C9="","",IFERROR(VLOOKUP('Zeiterfassung'!$C9,'Stammdaten'!$A$2:$F$101,2,FALSE),""))</f>
        <v/>
      </c>
      <c r="E9" s="10">
        <f>IF('Zeiterfassung'!$C9="","",IFERROR(VLOOKUP('Zeiterfassung'!$C9,'Stammdaten'!$A$2:$F$101,3,FALSE),""))</f>
        <v/>
      </c>
      <c r="F9" s="9">
        <f>IF('Zeiterfassung'!$C9="","",IFERROR(VLOOKUP('Zeiterfassung'!$C9,'Stammdaten'!$A$2:$F$101,4,FALSE),""))</f>
        <v/>
      </c>
      <c r="G9" s="10">
        <f>IF('Zeiterfassung'!$C9="","",IFERROR(IF(VLOOKUP('Zeiterfassung'!$C9,'Stammdaten'!$A$2:$F$101,6,FALSE)=1,"Vollzeit",IF(VLOOKUP('Zeiterfassung'!$C9,'Stammdaten'!$A$2:$F$101,6,FALSE)=0.8,"Teilzeit 80 %",IF(VLOOKUP('Zeiterfassung'!$C9,'Stammdaten'!$A$2:$F$101,6,FALSE)=0.85,"Teilzeit 85 %","Teilzeit 60 %"))),""))</f>
        <v/>
      </c>
      <c r="H9" s="11">
        <f>IF('Zeiterfassung'!$C9="","",IFERROR(VLOOKUP('Zeiterfassung'!$C9,'Stammdaten'!$A$2:$F$101,5,FALSE),""))</f>
        <v/>
      </c>
      <c r="I9" s="7" t="n">
        <v>0.3125</v>
      </c>
      <c r="J9" s="7" t="n">
        <v>0.7083333333333334</v>
      </c>
      <c r="K9" s="8" t="n">
        <v>1</v>
      </c>
      <c r="L9" s="11">
        <f>IF(OR('Zeiterfassung'!$B9="",'Zeiterfassung'!$C9=""),"",IF(OR('Zeiterfassung'!$I9="",'Zeiterfassung'!$J9=""),0,('Zeiterfassung'!$J9-'Zeiterfassung'!$I9)*24-'Zeiterfassung'!$K9+'Zeiterfassung'!$N9))</f>
        <v/>
      </c>
      <c r="M9" s="4" t="inlineStr">
        <is>
          <t>Keine</t>
        </is>
      </c>
      <c r="N9" s="8" t="n">
        <v>0</v>
      </c>
      <c r="O9" s="11">
        <f>IF('Zeiterfassung'!$B9="","",'Zeiterfassung'!$L9-'Zeiterfassung'!$H9)</f>
        <v/>
      </c>
      <c r="P9" s="11">
        <f>IF('Zeiterfassung'!$B9="","",SUM('Zeiterfassung'!$O$2:'Zeiterfassung'!$O9))</f>
        <v/>
      </c>
      <c r="Q9" s="10">
        <f>IF(OR('Zeiterfassung'!$B9="",'Zeiterfassung'!$C9=""),"",IF(AND('Zeiterfassung'!$B9&lt;&gt;"",'Zeiterfassung'!$C9&lt;&gt;"",OR('Zeiterfassung'!$L9&gt;0,'Zeiterfassung'!$N9&gt;0)),"Erfasst","Prüfen"))</f>
        <v/>
      </c>
      <c r="R9" s="4" t="inlineStr">
        <is>
          <t>Monatsabschluss</t>
        </is>
      </c>
    </row>
    <row r="10">
      <c r="A10" s="2">
        <f>IF('Zeiterfassung'!$B10="","","ZE-"&amp;TEXT(ROW()-1,"0000"))</f>
        <v/>
      </c>
      <c r="B10" s="3" t="n">
        <v>46272</v>
      </c>
      <c r="C10" s="4" t="inlineStr">
        <is>
          <t>Andrea Keller</t>
        </is>
      </c>
      <c r="D10" s="2">
        <f>IF('Zeiterfassung'!$C10="","",IFERROR(VLOOKUP('Zeiterfassung'!$C10,'Stammdaten'!$A$2:$F$101,2,FALSE),""))</f>
        <v/>
      </c>
      <c r="E10" s="5">
        <f>IF('Zeiterfassung'!$C10="","",IFERROR(VLOOKUP('Zeiterfassung'!$C10,'Stammdaten'!$A$2:$F$101,3,FALSE),""))</f>
        <v/>
      </c>
      <c r="F10" s="2">
        <f>IF('Zeiterfassung'!$C10="","",IFERROR(VLOOKUP('Zeiterfassung'!$C10,'Stammdaten'!$A$2:$F$101,4,FALSE),""))</f>
        <v/>
      </c>
      <c r="G10" s="5">
        <f>IF('Zeiterfassung'!$C10="","",IFERROR(IF(VLOOKUP('Zeiterfassung'!$C10,'Stammdaten'!$A$2:$F$101,6,FALSE)=1,"Vollzeit",IF(VLOOKUP('Zeiterfassung'!$C10,'Stammdaten'!$A$2:$F$101,6,FALSE)=0.8,"Teilzeit 80 %",IF(VLOOKUP('Zeiterfassung'!$C10,'Stammdaten'!$A$2:$F$101,6,FALSE)=0.85,"Teilzeit 85 %","Teilzeit 60 %"))),""))</f>
        <v/>
      </c>
      <c r="H10" s="6">
        <f>IF('Zeiterfassung'!$C10="","",IFERROR(VLOOKUP('Zeiterfassung'!$C10,'Stammdaten'!$A$2:$F$101,5,FALSE),""))</f>
        <v/>
      </c>
      <c r="I10" s="7" t="n"/>
      <c r="J10" s="7" t="n"/>
      <c r="K10" s="8" t="n"/>
      <c r="L10" s="6">
        <f>IF(OR('Zeiterfassung'!$B10="",'Zeiterfassung'!$C10=""),"",IF(OR('Zeiterfassung'!$I10="",'Zeiterfassung'!$J10=""),0,('Zeiterfassung'!$J10-'Zeiterfassung'!$I10)*24-'Zeiterfassung'!$K10+'Zeiterfassung'!$N10))</f>
        <v/>
      </c>
      <c r="M10" s="4" t="inlineStr">
        <is>
          <t>Ferien</t>
        </is>
      </c>
      <c r="N10" s="8" t="n">
        <v>8.4</v>
      </c>
      <c r="O10" s="6">
        <f>IF('Zeiterfassung'!$B10="","",'Zeiterfassung'!$L10-'Zeiterfassung'!$H10)</f>
        <v/>
      </c>
      <c r="P10" s="6">
        <f>IF('Zeiterfassung'!$B10="","",SUM('Zeiterfassung'!$O$2:'Zeiterfassung'!$O10))</f>
        <v/>
      </c>
      <c r="Q10" s="5">
        <f>IF(OR('Zeiterfassung'!$B10="",'Zeiterfassung'!$C10=""),"",IF(AND('Zeiterfassung'!$B10&lt;&gt;"",'Zeiterfassung'!$C10&lt;&gt;"",OR('Zeiterfassung'!$L10&gt;0,'Zeiterfassung'!$N10&gt;0)),"Erfasst","Prüfen"))</f>
        <v/>
      </c>
      <c r="R10" s="4" t="inlineStr">
        <is>
          <t>Ferienbezug</t>
        </is>
      </c>
    </row>
    <row r="11">
      <c r="A11" s="9">
        <f>IF('Zeiterfassung'!$B11="","","ZE-"&amp;TEXT(ROW()-1,"0000"))</f>
        <v/>
      </c>
      <c r="B11" s="3" t="n"/>
      <c r="C11" s="4" t="n"/>
      <c r="D11" s="9">
        <f>IF('Zeiterfassung'!$C11="","",IFERROR(VLOOKUP('Zeiterfassung'!$C11,'Stammdaten'!$A$2:$F$101,2,FALSE),""))</f>
        <v/>
      </c>
      <c r="E11" s="10">
        <f>IF('Zeiterfassung'!$C11="","",IFERROR(VLOOKUP('Zeiterfassung'!$C11,'Stammdaten'!$A$2:$F$101,3,FALSE),""))</f>
        <v/>
      </c>
      <c r="F11" s="9">
        <f>IF('Zeiterfassung'!$C11="","",IFERROR(VLOOKUP('Zeiterfassung'!$C11,'Stammdaten'!$A$2:$F$101,4,FALSE),""))</f>
        <v/>
      </c>
      <c r="G11" s="10">
        <f>IF('Zeiterfassung'!$C11="","",IFERROR(IF(VLOOKUP('Zeiterfassung'!$C11,'Stammdaten'!$A$2:$F$101,6,FALSE)=1,"Vollzeit",IF(VLOOKUP('Zeiterfassung'!$C11,'Stammdaten'!$A$2:$F$101,6,FALSE)=0.8,"Teilzeit 80 %",IF(VLOOKUP('Zeiterfassung'!$C11,'Stammdaten'!$A$2:$F$101,6,FALSE)=0.85,"Teilzeit 85 %","Teilzeit 60 %"))),""))</f>
        <v/>
      </c>
      <c r="H11" s="11">
        <f>IF('Zeiterfassung'!$C11="","",IFERROR(VLOOKUP('Zeiterfassung'!$C11,'Stammdaten'!$A$2:$F$101,5,FALSE),""))</f>
        <v/>
      </c>
      <c r="I11" s="7" t="n"/>
      <c r="J11" s="7" t="n"/>
      <c r="K11" s="8" t="n"/>
      <c r="L11" s="11">
        <f>IF(OR('Zeiterfassung'!$B11="",'Zeiterfassung'!$C11=""),"",IF(OR('Zeiterfassung'!$I11="",'Zeiterfassung'!$J11=""),0,('Zeiterfassung'!$J11-'Zeiterfassung'!$I11)*24-'Zeiterfassung'!$K11+'Zeiterfassung'!$N11))</f>
        <v/>
      </c>
      <c r="M11" s="4" t="n"/>
      <c r="N11" s="8" t="n"/>
      <c r="O11" s="11">
        <f>IF('Zeiterfassung'!$B11="","",'Zeiterfassung'!$L11-'Zeiterfassung'!$H11)</f>
        <v/>
      </c>
      <c r="P11" s="11">
        <f>IF('Zeiterfassung'!$B11="","",SUM('Zeiterfassung'!$O$2:'Zeiterfassung'!$O11))</f>
        <v/>
      </c>
      <c r="Q11" s="10">
        <f>IF(OR('Zeiterfassung'!$B11="",'Zeiterfassung'!$C11=""),"",IF(AND('Zeiterfassung'!$B11&lt;&gt;"",'Zeiterfassung'!$C11&lt;&gt;"",OR('Zeiterfassung'!$L11&gt;0,'Zeiterfassung'!$N11&gt;0)),"Erfasst","Prüfen"))</f>
        <v/>
      </c>
      <c r="R11" s="4" t="n"/>
    </row>
    <row r="12">
      <c r="A12" s="2">
        <f>IF('Zeiterfassung'!$B12="","","ZE-"&amp;TEXT(ROW()-1,"0000"))</f>
        <v/>
      </c>
      <c r="B12" s="3" t="n"/>
      <c r="C12" s="4" t="n"/>
      <c r="D12" s="2">
        <f>IF('Zeiterfassung'!$C12="","",IFERROR(VLOOKUP('Zeiterfassung'!$C12,'Stammdaten'!$A$2:$F$101,2,FALSE),""))</f>
        <v/>
      </c>
      <c r="E12" s="5">
        <f>IF('Zeiterfassung'!$C12="","",IFERROR(VLOOKUP('Zeiterfassung'!$C12,'Stammdaten'!$A$2:$F$101,3,FALSE),""))</f>
        <v/>
      </c>
      <c r="F12" s="2">
        <f>IF('Zeiterfassung'!$C12="","",IFERROR(VLOOKUP('Zeiterfassung'!$C12,'Stammdaten'!$A$2:$F$101,4,FALSE),""))</f>
        <v/>
      </c>
      <c r="G12" s="5">
        <f>IF('Zeiterfassung'!$C12="","",IFERROR(IF(VLOOKUP('Zeiterfassung'!$C12,'Stammdaten'!$A$2:$F$101,6,FALSE)=1,"Vollzeit",IF(VLOOKUP('Zeiterfassung'!$C12,'Stammdaten'!$A$2:$F$101,6,FALSE)=0.8,"Teilzeit 80 %",IF(VLOOKUP('Zeiterfassung'!$C12,'Stammdaten'!$A$2:$F$101,6,FALSE)=0.85,"Teilzeit 85 %","Teilzeit 60 %"))),""))</f>
        <v/>
      </c>
      <c r="H12" s="6">
        <f>IF('Zeiterfassung'!$C12="","",IFERROR(VLOOKUP('Zeiterfassung'!$C12,'Stammdaten'!$A$2:$F$101,5,FALSE),""))</f>
        <v/>
      </c>
      <c r="I12" s="7" t="n"/>
      <c r="J12" s="7" t="n"/>
      <c r="K12" s="8" t="n"/>
      <c r="L12" s="6">
        <f>IF(OR('Zeiterfassung'!$B12="",'Zeiterfassung'!$C12=""),"",IF(OR('Zeiterfassung'!$I12="",'Zeiterfassung'!$J12=""),0,('Zeiterfassung'!$J12-'Zeiterfassung'!$I12)*24-'Zeiterfassung'!$K12+'Zeiterfassung'!$N12))</f>
        <v/>
      </c>
      <c r="M12" s="4" t="n"/>
      <c r="N12" s="8" t="n"/>
      <c r="O12" s="6">
        <f>IF('Zeiterfassung'!$B12="","",'Zeiterfassung'!$L12-'Zeiterfassung'!$H12)</f>
        <v/>
      </c>
      <c r="P12" s="6">
        <f>IF('Zeiterfassung'!$B12="","",SUM('Zeiterfassung'!$O$2:'Zeiterfassung'!$O12))</f>
        <v/>
      </c>
      <c r="Q12" s="5">
        <f>IF(OR('Zeiterfassung'!$B12="",'Zeiterfassung'!$C12=""),"",IF(AND('Zeiterfassung'!$B12&lt;&gt;"",'Zeiterfassung'!$C12&lt;&gt;"",OR('Zeiterfassung'!$L12&gt;0,'Zeiterfassung'!$N12&gt;0)),"Erfasst","Prüfen"))</f>
        <v/>
      </c>
      <c r="R12" s="4" t="n"/>
    </row>
    <row r="13">
      <c r="A13" s="9">
        <f>IF('Zeiterfassung'!$B13="","","ZE-"&amp;TEXT(ROW()-1,"0000"))</f>
        <v/>
      </c>
      <c r="B13" s="3" t="n"/>
      <c r="C13" s="4" t="n"/>
      <c r="D13" s="9">
        <f>IF('Zeiterfassung'!$C13="","",IFERROR(VLOOKUP('Zeiterfassung'!$C13,'Stammdaten'!$A$2:$F$101,2,FALSE),""))</f>
        <v/>
      </c>
      <c r="E13" s="10">
        <f>IF('Zeiterfassung'!$C13="","",IFERROR(VLOOKUP('Zeiterfassung'!$C13,'Stammdaten'!$A$2:$F$101,3,FALSE),""))</f>
        <v/>
      </c>
      <c r="F13" s="9">
        <f>IF('Zeiterfassung'!$C13="","",IFERROR(VLOOKUP('Zeiterfassung'!$C13,'Stammdaten'!$A$2:$F$101,4,FALSE),""))</f>
        <v/>
      </c>
      <c r="G13" s="10">
        <f>IF('Zeiterfassung'!$C13="","",IFERROR(IF(VLOOKUP('Zeiterfassung'!$C13,'Stammdaten'!$A$2:$F$101,6,FALSE)=1,"Vollzeit",IF(VLOOKUP('Zeiterfassung'!$C13,'Stammdaten'!$A$2:$F$101,6,FALSE)=0.8,"Teilzeit 80 %",IF(VLOOKUP('Zeiterfassung'!$C13,'Stammdaten'!$A$2:$F$101,6,FALSE)=0.85,"Teilzeit 85 %","Teilzeit 60 %"))),""))</f>
        <v/>
      </c>
      <c r="H13" s="11">
        <f>IF('Zeiterfassung'!$C13="","",IFERROR(VLOOKUP('Zeiterfassung'!$C13,'Stammdaten'!$A$2:$F$101,5,FALSE),""))</f>
        <v/>
      </c>
      <c r="I13" s="7" t="n"/>
      <c r="J13" s="7" t="n"/>
      <c r="K13" s="8" t="n"/>
      <c r="L13" s="11">
        <f>IF(OR('Zeiterfassung'!$B13="",'Zeiterfassung'!$C13=""),"",IF(OR('Zeiterfassung'!$I13="",'Zeiterfassung'!$J13=""),0,('Zeiterfassung'!$J13-'Zeiterfassung'!$I13)*24-'Zeiterfassung'!$K13+'Zeiterfassung'!$N13))</f>
        <v/>
      </c>
      <c r="M13" s="4" t="n"/>
      <c r="N13" s="8" t="n"/>
      <c r="O13" s="11">
        <f>IF('Zeiterfassung'!$B13="","",'Zeiterfassung'!$L13-'Zeiterfassung'!$H13)</f>
        <v/>
      </c>
      <c r="P13" s="11">
        <f>IF('Zeiterfassung'!$B13="","",SUM('Zeiterfassung'!$O$2:'Zeiterfassung'!$O13))</f>
        <v/>
      </c>
      <c r="Q13" s="10">
        <f>IF(OR('Zeiterfassung'!$B13="",'Zeiterfassung'!$C13=""),"",IF(AND('Zeiterfassung'!$B13&lt;&gt;"",'Zeiterfassung'!$C13&lt;&gt;"",OR('Zeiterfassung'!$L13&gt;0,'Zeiterfassung'!$N13&gt;0)),"Erfasst","Prüfen"))</f>
        <v/>
      </c>
      <c r="R13" s="4" t="n"/>
    </row>
    <row r="14">
      <c r="A14" s="2">
        <f>IF('Zeiterfassung'!$B14="","","ZE-"&amp;TEXT(ROW()-1,"0000"))</f>
        <v/>
      </c>
      <c r="B14" s="3" t="n"/>
      <c r="C14" s="4" t="n"/>
      <c r="D14" s="2">
        <f>IF('Zeiterfassung'!$C14="","",IFERROR(VLOOKUP('Zeiterfassung'!$C14,'Stammdaten'!$A$2:$F$101,2,FALSE),""))</f>
        <v/>
      </c>
      <c r="E14" s="5">
        <f>IF('Zeiterfassung'!$C14="","",IFERROR(VLOOKUP('Zeiterfassung'!$C14,'Stammdaten'!$A$2:$F$101,3,FALSE),""))</f>
        <v/>
      </c>
      <c r="F14" s="2">
        <f>IF('Zeiterfassung'!$C14="","",IFERROR(VLOOKUP('Zeiterfassung'!$C14,'Stammdaten'!$A$2:$F$101,4,FALSE),""))</f>
        <v/>
      </c>
      <c r="G14" s="5">
        <f>IF('Zeiterfassung'!$C14="","",IFERROR(IF(VLOOKUP('Zeiterfassung'!$C14,'Stammdaten'!$A$2:$F$101,6,FALSE)=1,"Vollzeit",IF(VLOOKUP('Zeiterfassung'!$C14,'Stammdaten'!$A$2:$F$101,6,FALSE)=0.8,"Teilzeit 80 %",IF(VLOOKUP('Zeiterfassung'!$C14,'Stammdaten'!$A$2:$F$101,6,FALSE)=0.85,"Teilzeit 85 %","Teilzeit 60 %"))),""))</f>
        <v/>
      </c>
      <c r="H14" s="6">
        <f>IF('Zeiterfassung'!$C14="","",IFERROR(VLOOKUP('Zeiterfassung'!$C14,'Stammdaten'!$A$2:$F$101,5,FALSE),""))</f>
        <v/>
      </c>
      <c r="I14" s="7" t="n"/>
      <c r="J14" s="7" t="n"/>
      <c r="K14" s="8" t="n"/>
      <c r="L14" s="6">
        <f>IF(OR('Zeiterfassung'!$B14="",'Zeiterfassung'!$C14=""),"",IF(OR('Zeiterfassung'!$I14="",'Zeiterfassung'!$J14=""),0,('Zeiterfassung'!$J14-'Zeiterfassung'!$I14)*24-'Zeiterfassung'!$K14+'Zeiterfassung'!$N14))</f>
        <v/>
      </c>
      <c r="M14" s="4" t="n"/>
      <c r="N14" s="8" t="n"/>
      <c r="O14" s="6">
        <f>IF('Zeiterfassung'!$B14="","",'Zeiterfassung'!$L14-'Zeiterfassung'!$H14)</f>
        <v/>
      </c>
      <c r="P14" s="6">
        <f>IF('Zeiterfassung'!$B14="","",SUM('Zeiterfassung'!$O$2:'Zeiterfassung'!$O14))</f>
        <v/>
      </c>
      <c r="Q14" s="5">
        <f>IF(OR('Zeiterfassung'!$B14="",'Zeiterfassung'!$C14=""),"",IF(AND('Zeiterfassung'!$B14&lt;&gt;"",'Zeiterfassung'!$C14&lt;&gt;"",OR('Zeiterfassung'!$L14&gt;0,'Zeiterfassung'!$N14&gt;0)),"Erfasst","Prüfen"))</f>
        <v/>
      </c>
      <c r="R14" s="4" t="n"/>
    </row>
    <row r="15">
      <c r="A15" s="9">
        <f>IF('Zeiterfassung'!$B15="","","ZE-"&amp;TEXT(ROW()-1,"0000"))</f>
        <v/>
      </c>
      <c r="B15" s="3" t="n"/>
      <c r="C15" s="4" t="n"/>
      <c r="D15" s="9">
        <f>IF('Zeiterfassung'!$C15="","",IFERROR(VLOOKUP('Zeiterfassung'!$C15,'Stammdaten'!$A$2:$F$101,2,FALSE),""))</f>
        <v/>
      </c>
      <c r="E15" s="10">
        <f>IF('Zeiterfassung'!$C15="","",IFERROR(VLOOKUP('Zeiterfassung'!$C15,'Stammdaten'!$A$2:$F$101,3,FALSE),""))</f>
        <v/>
      </c>
      <c r="F15" s="9">
        <f>IF('Zeiterfassung'!$C15="","",IFERROR(VLOOKUP('Zeiterfassung'!$C15,'Stammdaten'!$A$2:$F$101,4,FALSE),""))</f>
        <v/>
      </c>
      <c r="G15" s="10">
        <f>IF('Zeiterfassung'!$C15="","",IFERROR(IF(VLOOKUP('Zeiterfassung'!$C15,'Stammdaten'!$A$2:$F$101,6,FALSE)=1,"Vollzeit",IF(VLOOKUP('Zeiterfassung'!$C15,'Stammdaten'!$A$2:$F$101,6,FALSE)=0.8,"Teilzeit 80 %",IF(VLOOKUP('Zeiterfassung'!$C15,'Stammdaten'!$A$2:$F$101,6,FALSE)=0.85,"Teilzeit 85 %","Teilzeit 60 %"))),""))</f>
        <v/>
      </c>
      <c r="H15" s="11">
        <f>IF('Zeiterfassung'!$C15="","",IFERROR(VLOOKUP('Zeiterfassung'!$C15,'Stammdaten'!$A$2:$F$101,5,FALSE),""))</f>
        <v/>
      </c>
      <c r="I15" s="7" t="n"/>
      <c r="J15" s="7" t="n"/>
      <c r="K15" s="8" t="n"/>
      <c r="L15" s="11">
        <f>IF(OR('Zeiterfassung'!$B15="",'Zeiterfassung'!$C15=""),"",IF(OR('Zeiterfassung'!$I15="",'Zeiterfassung'!$J15=""),0,('Zeiterfassung'!$J15-'Zeiterfassung'!$I15)*24-'Zeiterfassung'!$K15+'Zeiterfassung'!$N15))</f>
        <v/>
      </c>
      <c r="M15" s="4" t="n"/>
      <c r="N15" s="8" t="n"/>
      <c r="O15" s="11">
        <f>IF('Zeiterfassung'!$B15="","",'Zeiterfassung'!$L15-'Zeiterfassung'!$H15)</f>
        <v/>
      </c>
      <c r="P15" s="11">
        <f>IF('Zeiterfassung'!$B15="","",SUM('Zeiterfassung'!$O$2:'Zeiterfassung'!$O15))</f>
        <v/>
      </c>
      <c r="Q15" s="10">
        <f>IF(OR('Zeiterfassung'!$B15="",'Zeiterfassung'!$C15=""),"",IF(AND('Zeiterfassung'!$B15&lt;&gt;"",'Zeiterfassung'!$C15&lt;&gt;"",OR('Zeiterfassung'!$L15&gt;0,'Zeiterfassung'!$N15&gt;0)),"Erfasst","Prüfen"))</f>
        <v/>
      </c>
      <c r="R15" s="4" t="n"/>
    </row>
    <row r="16">
      <c r="A16" s="2">
        <f>IF('Zeiterfassung'!$B16="","","ZE-"&amp;TEXT(ROW()-1,"0000"))</f>
        <v/>
      </c>
      <c r="B16" s="3" t="n"/>
      <c r="C16" s="4" t="n"/>
      <c r="D16" s="2">
        <f>IF('Zeiterfassung'!$C16="","",IFERROR(VLOOKUP('Zeiterfassung'!$C16,'Stammdaten'!$A$2:$F$101,2,FALSE),""))</f>
        <v/>
      </c>
      <c r="E16" s="5">
        <f>IF('Zeiterfassung'!$C16="","",IFERROR(VLOOKUP('Zeiterfassung'!$C16,'Stammdaten'!$A$2:$F$101,3,FALSE),""))</f>
        <v/>
      </c>
      <c r="F16" s="2">
        <f>IF('Zeiterfassung'!$C16="","",IFERROR(VLOOKUP('Zeiterfassung'!$C16,'Stammdaten'!$A$2:$F$101,4,FALSE),""))</f>
        <v/>
      </c>
      <c r="G16" s="5">
        <f>IF('Zeiterfassung'!$C16="","",IFERROR(IF(VLOOKUP('Zeiterfassung'!$C16,'Stammdaten'!$A$2:$F$101,6,FALSE)=1,"Vollzeit",IF(VLOOKUP('Zeiterfassung'!$C16,'Stammdaten'!$A$2:$F$101,6,FALSE)=0.8,"Teilzeit 80 %",IF(VLOOKUP('Zeiterfassung'!$C16,'Stammdaten'!$A$2:$F$101,6,FALSE)=0.85,"Teilzeit 85 %","Teilzeit 60 %"))),""))</f>
        <v/>
      </c>
      <c r="H16" s="6">
        <f>IF('Zeiterfassung'!$C16="","",IFERROR(VLOOKUP('Zeiterfassung'!$C16,'Stammdaten'!$A$2:$F$101,5,FALSE),""))</f>
        <v/>
      </c>
      <c r="I16" s="7" t="n"/>
      <c r="J16" s="7" t="n"/>
      <c r="K16" s="8" t="n"/>
      <c r="L16" s="6">
        <f>IF(OR('Zeiterfassung'!$B16="",'Zeiterfassung'!$C16=""),"",IF(OR('Zeiterfassung'!$I16="",'Zeiterfassung'!$J16=""),0,('Zeiterfassung'!$J16-'Zeiterfassung'!$I16)*24-'Zeiterfassung'!$K16+'Zeiterfassung'!$N16))</f>
        <v/>
      </c>
      <c r="M16" s="4" t="n"/>
      <c r="N16" s="8" t="n"/>
      <c r="O16" s="6">
        <f>IF('Zeiterfassung'!$B16="","",'Zeiterfassung'!$L16-'Zeiterfassung'!$H16)</f>
        <v/>
      </c>
      <c r="P16" s="6">
        <f>IF('Zeiterfassung'!$B16="","",SUM('Zeiterfassung'!$O$2:'Zeiterfassung'!$O16))</f>
        <v/>
      </c>
      <c r="Q16" s="5">
        <f>IF(OR('Zeiterfassung'!$B16="",'Zeiterfassung'!$C16=""),"",IF(AND('Zeiterfassung'!$B16&lt;&gt;"",'Zeiterfassung'!$C16&lt;&gt;"",OR('Zeiterfassung'!$L16&gt;0,'Zeiterfassung'!$N16&gt;0)),"Erfasst","Prüfen"))</f>
        <v/>
      </c>
      <c r="R16" s="4" t="n"/>
    </row>
    <row r="17">
      <c r="A17" s="9">
        <f>IF('Zeiterfassung'!$B17="","","ZE-"&amp;TEXT(ROW()-1,"0000"))</f>
        <v/>
      </c>
      <c r="B17" s="3" t="n"/>
      <c r="C17" s="4" t="n"/>
      <c r="D17" s="9">
        <f>IF('Zeiterfassung'!$C17="","",IFERROR(VLOOKUP('Zeiterfassung'!$C17,'Stammdaten'!$A$2:$F$101,2,FALSE),""))</f>
        <v/>
      </c>
      <c r="E17" s="10">
        <f>IF('Zeiterfassung'!$C17="","",IFERROR(VLOOKUP('Zeiterfassung'!$C17,'Stammdaten'!$A$2:$F$101,3,FALSE),""))</f>
        <v/>
      </c>
      <c r="F17" s="9">
        <f>IF('Zeiterfassung'!$C17="","",IFERROR(VLOOKUP('Zeiterfassung'!$C17,'Stammdaten'!$A$2:$F$101,4,FALSE),""))</f>
        <v/>
      </c>
      <c r="G17" s="10">
        <f>IF('Zeiterfassung'!$C17="","",IFERROR(IF(VLOOKUP('Zeiterfassung'!$C17,'Stammdaten'!$A$2:$F$101,6,FALSE)=1,"Vollzeit",IF(VLOOKUP('Zeiterfassung'!$C17,'Stammdaten'!$A$2:$F$101,6,FALSE)=0.8,"Teilzeit 80 %",IF(VLOOKUP('Zeiterfassung'!$C17,'Stammdaten'!$A$2:$F$101,6,FALSE)=0.85,"Teilzeit 85 %","Teilzeit 60 %"))),""))</f>
        <v/>
      </c>
      <c r="H17" s="11">
        <f>IF('Zeiterfassung'!$C17="","",IFERROR(VLOOKUP('Zeiterfassung'!$C17,'Stammdaten'!$A$2:$F$101,5,FALSE),""))</f>
        <v/>
      </c>
      <c r="I17" s="7" t="n"/>
      <c r="J17" s="7" t="n"/>
      <c r="K17" s="8" t="n"/>
      <c r="L17" s="11">
        <f>IF(OR('Zeiterfassung'!$B17="",'Zeiterfassung'!$C17=""),"",IF(OR('Zeiterfassung'!$I17="",'Zeiterfassung'!$J17=""),0,('Zeiterfassung'!$J17-'Zeiterfassung'!$I17)*24-'Zeiterfassung'!$K17+'Zeiterfassung'!$N17))</f>
        <v/>
      </c>
      <c r="M17" s="4" t="n"/>
      <c r="N17" s="8" t="n"/>
      <c r="O17" s="11">
        <f>IF('Zeiterfassung'!$B17="","",'Zeiterfassung'!$L17-'Zeiterfassung'!$H17)</f>
        <v/>
      </c>
      <c r="P17" s="11">
        <f>IF('Zeiterfassung'!$B17="","",SUM('Zeiterfassung'!$O$2:'Zeiterfassung'!$O17))</f>
        <v/>
      </c>
      <c r="Q17" s="10">
        <f>IF(OR('Zeiterfassung'!$B17="",'Zeiterfassung'!$C17=""),"",IF(AND('Zeiterfassung'!$B17&lt;&gt;"",'Zeiterfassung'!$C17&lt;&gt;"",OR('Zeiterfassung'!$L17&gt;0,'Zeiterfassung'!$N17&gt;0)),"Erfasst","Prüfen"))</f>
        <v/>
      </c>
      <c r="R17" s="4" t="n"/>
    </row>
    <row r="18">
      <c r="A18" s="2">
        <f>IF('Zeiterfassung'!$B18="","","ZE-"&amp;TEXT(ROW()-1,"0000"))</f>
        <v/>
      </c>
      <c r="B18" s="3" t="n"/>
      <c r="C18" s="4" t="n"/>
      <c r="D18" s="2">
        <f>IF('Zeiterfassung'!$C18="","",IFERROR(VLOOKUP('Zeiterfassung'!$C18,'Stammdaten'!$A$2:$F$101,2,FALSE),""))</f>
        <v/>
      </c>
      <c r="E18" s="5">
        <f>IF('Zeiterfassung'!$C18="","",IFERROR(VLOOKUP('Zeiterfassung'!$C18,'Stammdaten'!$A$2:$F$101,3,FALSE),""))</f>
        <v/>
      </c>
      <c r="F18" s="2">
        <f>IF('Zeiterfassung'!$C18="","",IFERROR(VLOOKUP('Zeiterfassung'!$C18,'Stammdaten'!$A$2:$F$101,4,FALSE),""))</f>
        <v/>
      </c>
      <c r="G18" s="5">
        <f>IF('Zeiterfassung'!$C18="","",IFERROR(IF(VLOOKUP('Zeiterfassung'!$C18,'Stammdaten'!$A$2:$F$101,6,FALSE)=1,"Vollzeit",IF(VLOOKUP('Zeiterfassung'!$C18,'Stammdaten'!$A$2:$F$101,6,FALSE)=0.8,"Teilzeit 80 %",IF(VLOOKUP('Zeiterfassung'!$C18,'Stammdaten'!$A$2:$F$101,6,FALSE)=0.85,"Teilzeit 85 %","Teilzeit 60 %"))),""))</f>
        <v/>
      </c>
      <c r="H18" s="6">
        <f>IF('Zeiterfassung'!$C18="","",IFERROR(VLOOKUP('Zeiterfassung'!$C18,'Stammdaten'!$A$2:$F$101,5,FALSE),""))</f>
        <v/>
      </c>
      <c r="I18" s="7" t="n"/>
      <c r="J18" s="7" t="n"/>
      <c r="K18" s="8" t="n"/>
      <c r="L18" s="6">
        <f>IF(OR('Zeiterfassung'!$B18="",'Zeiterfassung'!$C18=""),"",IF(OR('Zeiterfassung'!$I18="",'Zeiterfassung'!$J18=""),0,('Zeiterfassung'!$J18-'Zeiterfassung'!$I18)*24-'Zeiterfassung'!$K18+'Zeiterfassung'!$N18))</f>
        <v/>
      </c>
      <c r="M18" s="4" t="n"/>
      <c r="N18" s="8" t="n"/>
      <c r="O18" s="6">
        <f>IF('Zeiterfassung'!$B18="","",'Zeiterfassung'!$L18-'Zeiterfassung'!$H18)</f>
        <v/>
      </c>
      <c r="P18" s="6">
        <f>IF('Zeiterfassung'!$B18="","",SUM('Zeiterfassung'!$O$2:'Zeiterfassung'!$O18))</f>
        <v/>
      </c>
      <c r="Q18" s="5">
        <f>IF(OR('Zeiterfassung'!$B18="",'Zeiterfassung'!$C18=""),"",IF(AND('Zeiterfassung'!$B18&lt;&gt;"",'Zeiterfassung'!$C18&lt;&gt;"",OR('Zeiterfassung'!$L18&gt;0,'Zeiterfassung'!$N18&gt;0)),"Erfasst","Prüfen"))</f>
        <v/>
      </c>
      <c r="R18" s="4" t="n"/>
    </row>
    <row r="19">
      <c r="A19" s="9">
        <f>IF('Zeiterfassung'!$B19="","","ZE-"&amp;TEXT(ROW()-1,"0000"))</f>
        <v/>
      </c>
      <c r="B19" s="3" t="n"/>
      <c r="C19" s="4" t="n"/>
      <c r="D19" s="9">
        <f>IF('Zeiterfassung'!$C19="","",IFERROR(VLOOKUP('Zeiterfassung'!$C19,'Stammdaten'!$A$2:$F$101,2,FALSE),""))</f>
        <v/>
      </c>
      <c r="E19" s="10">
        <f>IF('Zeiterfassung'!$C19="","",IFERROR(VLOOKUP('Zeiterfassung'!$C19,'Stammdaten'!$A$2:$F$101,3,FALSE),""))</f>
        <v/>
      </c>
      <c r="F19" s="9">
        <f>IF('Zeiterfassung'!$C19="","",IFERROR(VLOOKUP('Zeiterfassung'!$C19,'Stammdaten'!$A$2:$F$101,4,FALSE),""))</f>
        <v/>
      </c>
      <c r="G19" s="10">
        <f>IF('Zeiterfassung'!$C19="","",IFERROR(IF(VLOOKUP('Zeiterfassung'!$C19,'Stammdaten'!$A$2:$F$101,6,FALSE)=1,"Vollzeit",IF(VLOOKUP('Zeiterfassung'!$C19,'Stammdaten'!$A$2:$F$101,6,FALSE)=0.8,"Teilzeit 80 %",IF(VLOOKUP('Zeiterfassung'!$C19,'Stammdaten'!$A$2:$F$101,6,FALSE)=0.85,"Teilzeit 85 %","Teilzeit 60 %"))),""))</f>
        <v/>
      </c>
      <c r="H19" s="11">
        <f>IF('Zeiterfassung'!$C19="","",IFERROR(VLOOKUP('Zeiterfassung'!$C19,'Stammdaten'!$A$2:$F$101,5,FALSE),""))</f>
        <v/>
      </c>
      <c r="I19" s="7" t="n"/>
      <c r="J19" s="7" t="n"/>
      <c r="K19" s="8" t="n"/>
      <c r="L19" s="11">
        <f>IF(OR('Zeiterfassung'!$B19="",'Zeiterfassung'!$C19=""),"",IF(OR('Zeiterfassung'!$I19="",'Zeiterfassung'!$J19=""),0,('Zeiterfassung'!$J19-'Zeiterfassung'!$I19)*24-'Zeiterfassung'!$K19+'Zeiterfassung'!$N19))</f>
        <v/>
      </c>
      <c r="M19" s="4" t="n"/>
      <c r="N19" s="8" t="n"/>
      <c r="O19" s="11">
        <f>IF('Zeiterfassung'!$B19="","",'Zeiterfassung'!$L19-'Zeiterfassung'!$H19)</f>
        <v/>
      </c>
      <c r="P19" s="11">
        <f>IF('Zeiterfassung'!$B19="","",SUM('Zeiterfassung'!$O$2:'Zeiterfassung'!$O19))</f>
        <v/>
      </c>
      <c r="Q19" s="10">
        <f>IF(OR('Zeiterfassung'!$B19="",'Zeiterfassung'!$C19=""),"",IF(AND('Zeiterfassung'!$B19&lt;&gt;"",'Zeiterfassung'!$C19&lt;&gt;"",OR('Zeiterfassung'!$L19&gt;0,'Zeiterfassung'!$N19&gt;0)),"Erfasst","Prüfen"))</f>
        <v/>
      </c>
      <c r="R19" s="4" t="n"/>
    </row>
    <row r="20">
      <c r="A20" s="2">
        <f>IF('Zeiterfassung'!$B20="","","ZE-"&amp;TEXT(ROW()-1,"0000"))</f>
        <v/>
      </c>
      <c r="B20" s="3" t="n"/>
      <c r="C20" s="4" t="n"/>
      <c r="D20" s="2">
        <f>IF('Zeiterfassung'!$C20="","",IFERROR(VLOOKUP('Zeiterfassung'!$C20,'Stammdaten'!$A$2:$F$101,2,FALSE),""))</f>
        <v/>
      </c>
      <c r="E20" s="5">
        <f>IF('Zeiterfassung'!$C20="","",IFERROR(VLOOKUP('Zeiterfassung'!$C20,'Stammdaten'!$A$2:$F$101,3,FALSE),""))</f>
        <v/>
      </c>
      <c r="F20" s="2">
        <f>IF('Zeiterfassung'!$C20="","",IFERROR(VLOOKUP('Zeiterfassung'!$C20,'Stammdaten'!$A$2:$F$101,4,FALSE),""))</f>
        <v/>
      </c>
      <c r="G20" s="5">
        <f>IF('Zeiterfassung'!$C20="","",IFERROR(IF(VLOOKUP('Zeiterfassung'!$C20,'Stammdaten'!$A$2:$F$101,6,FALSE)=1,"Vollzeit",IF(VLOOKUP('Zeiterfassung'!$C20,'Stammdaten'!$A$2:$F$101,6,FALSE)=0.8,"Teilzeit 80 %",IF(VLOOKUP('Zeiterfassung'!$C20,'Stammdaten'!$A$2:$F$101,6,FALSE)=0.85,"Teilzeit 85 %","Teilzeit 60 %"))),""))</f>
        <v/>
      </c>
      <c r="H20" s="6">
        <f>IF('Zeiterfassung'!$C20="","",IFERROR(VLOOKUP('Zeiterfassung'!$C20,'Stammdaten'!$A$2:$F$101,5,FALSE),""))</f>
        <v/>
      </c>
      <c r="I20" s="7" t="n"/>
      <c r="J20" s="7" t="n"/>
      <c r="K20" s="8" t="n"/>
      <c r="L20" s="6">
        <f>IF(OR('Zeiterfassung'!$B20="",'Zeiterfassung'!$C20=""),"",IF(OR('Zeiterfassung'!$I20="",'Zeiterfassung'!$J20=""),0,('Zeiterfassung'!$J20-'Zeiterfassung'!$I20)*24-'Zeiterfassung'!$K20+'Zeiterfassung'!$N20))</f>
        <v/>
      </c>
      <c r="M20" s="4" t="n"/>
      <c r="N20" s="8" t="n"/>
      <c r="O20" s="6">
        <f>IF('Zeiterfassung'!$B20="","",'Zeiterfassung'!$L20-'Zeiterfassung'!$H20)</f>
        <v/>
      </c>
      <c r="P20" s="6">
        <f>IF('Zeiterfassung'!$B20="","",SUM('Zeiterfassung'!$O$2:'Zeiterfassung'!$O20))</f>
        <v/>
      </c>
      <c r="Q20" s="5">
        <f>IF(OR('Zeiterfassung'!$B20="",'Zeiterfassung'!$C20=""),"",IF(AND('Zeiterfassung'!$B20&lt;&gt;"",'Zeiterfassung'!$C20&lt;&gt;"",OR('Zeiterfassung'!$L20&gt;0,'Zeiterfassung'!$N20&gt;0)),"Erfasst","Prüfen"))</f>
        <v/>
      </c>
      <c r="R20" s="4" t="n"/>
    </row>
    <row r="21">
      <c r="A21" s="9">
        <f>IF('Zeiterfassung'!$B21="","","ZE-"&amp;TEXT(ROW()-1,"0000"))</f>
        <v/>
      </c>
      <c r="B21" s="3" t="n"/>
      <c r="C21" s="4" t="n"/>
      <c r="D21" s="9">
        <f>IF('Zeiterfassung'!$C21="","",IFERROR(VLOOKUP('Zeiterfassung'!$C21,'Stammdaten'!$A$2:$F$101,2,FALSE),""))</f>
        <v/>
      </c>
      <c r="E21" s="10">
        <f>IF('Zeiterfassung'!$C21="","",IFERROR(VLOOKUP('Zeiterfassung'!$C21,'Stammdaten'!$A$2:$F$101,3,FALSE),""))</f>
        <v/>
      </c>
      <c r="F21" s="9">
        <f>IF('Zeiterfassung'!$C21="","",IFERROR(VLOOKUP('Zeiterfassung'!$C21,'Stammdaten'!$A$2:$F$101,4,FALSE),""))</f>
        <v/>
      </c>
      <c r="G21" s="10">
        <f>IF('Zeiterfassung'!$C21="","",IFERROR(IF(VLOOKUP('Zeiterfassung'!$C21,'Stammdaten'!$A$2:$F$101,6,FALSE)=1,"Vollzeit",IF(VLOOKUP('Zeiterfassung'!$C21,'Stammdaten'!$A$2:$F$101,6,FALSE)=0.8,"Teilzeit 80 %",IF(VLOOKUP('Zeiterfassung'!$C21,'Stammdaten'!$A$2:$F$101,6,FALSE)=0.85,"Teilzeit 85 %","Teilzeit 60 %"))),""))</f>
        <v/>
      </c>
      <c r="H21" s="11">
        <f>IF('Zeiterfassung'!$C21="","",IFERROR(VLOOKUP('Zeiterfassung'!$C21,'Stammdaten'!$A$2:$F$101,5,FALSE),""))</f>
        <v/>
      </c>
      <c r="I21" s="7" t="n"/>
      <c r="J21" s="7" t="n"/>
      <c r="K21" s="8" t="n"/>
      <c r="L21" s="11">
        <f>IF(OR('Zeiterfassung'!$B21="",'Zeiterfassung'!$C21=""),"",IF(OR('Zeiterfassung'!$I21="",'Zeiterfassung'!$J21=""),0,('Zeiterfassung'!$J21-'Zeiterfassung'!$I21)*24-'Zeiterfassung'!$K21+'Zeiterfassung'!$N21))</f>
        <v/>
      </c>
      <c r="M21" s="4" t="n"/>
      <c r="N21" s="8" t="n"/>
      <c r="O21" s="11">
        <f>IF('Zeiterfassung'!$B21="","",'Zeiterfassung'!$L21-'Zeiterfassung'!$H21)</f>
        <v/>
      </c>
      <c r="P21" s="11">
        <f>IF('Zeiterfassung'!$B21="","",SUM('Zeiterfassung'!$O$2:'Zeiterfassung'!$O21))</f>
        <v/>
      </c>
      <c r="Q21" s="10">
        <f>IF(OR('Zeiterfassung'!$B21="",'Zeiterfassung'!$C21=""),"",IF(AND('Zeiterfassung'!$B21&lt;&gt;"",'Zeiterfassung'!$C21&lt;&gt;"",OR('Zeiterfassung'!$L21&gt;0,'Zeiterfassung'!$N21&gt;0)),"Erfasst","Prüfen"))</f>
        <v/>
      </c>
      <c r="R21" s="4" t="n"/>
    </row>
    <row r="22">
      <c r="A22" s="2">
        <f>IF('Zeiterfassung'!$B22="","","ZE-"&amp;TEXT(ROW()-1,"0000"))</f>
        <v/>
      </c>
      <c r="B22" s="3" t="n"/>
      <c r="C22" s="4" t="n"/>
      <c r="D22" s="2">
        <f>IF('Zeiterfassung'!$C22="","",IFERROR(VLOOKUP('Zeiterfassung'!$C22,'Stammdaten'!$A$2:$F$101,2,FALSE),""))</f>
        <v/>
      </c>
      <c r="E22" s="5">
        <f>IF('Zeiterfassung'!$C22="","",IFERROR(VLOOKUP('Zeiterfassung'!$C22,'Stammdaten'!$A$2:$F$101,3,FALSE),""))</f>
        <v/>
      </c>
      <c r="F22" s="2">
        <f>IF('Zeiterfassung'!$C22="","",IFERROR(VLOOKUP('Zeiterfassung'!$C22,'Stammdaten'!$A$2:$F$101,4,FALSE),""))</f>
        <v/>
      </c>
      <c r="G22" s="5">
        <f>IF('Zeiterfassung'!$C22="","",IFERROR(IF(VLOOKUP('Zeiterfassung'!$C22,'Stammdaten'!$A$2:$F$101,6,FALSE)=1,"Vollzeit",IF(VLOOKUP('Zeiterfassung'!$C22,'Stammdaten'!$A$2:$F$101,6,FALSE)=0.8,"Teilzeit 80 %",IF(VLOOKUP('Zeiterfassung'!$C22,'Stammdaten'!$A$2:$F$101,6,FALSE)=0.85,"Teilzeit 85 %","Teilzeit 60 %"))),""))</f>
        <v/>
      </c>
      <c r="H22" s="6">
        <f>IF('Zeiterfassung'!$C22="","",IFERROR(VLOOKUP('Zeiterfassung'!$C22,'Stammdaten'!$A$2:$F$101,5,FALSE),""))</f>
        <v/>
      </c>
      <c r="I22" s="7" t="n"/>
      <c r="J22" s="7" t="n"/>
      <c r="K22" s="8" t="n"/>
      <c r="L22" s="6">
        <f>IF(OR('Zeiterfassung'!$B22="",'Zeiterfassung'!$C22=""),"",IF(OR('Zeiterfassung'!$I22="",'Zeiterfassung'!$J22=""),0,('Zeiterfassung'!$J22-'Zeiterfassung'!$I22)*24-'Zeiterfassung'!$K22+'Zeiterfassung'!$N22))</f>
        <v/>
      </c>
      <c r="M22" s="4" t="n"/>
      <c r="N22" s="8" t="n"/>
      <c r="O22" s="6">
        <f>IF('Zeiterfassung'!$B22="","",'Zeiterfassung'!$L22-'Zeiterfassung'!$H22)</f>
        <v/>
      </c>
      <c r="P22" s="6">
        <f>IF('Zeiterfassung'!$B22="","",SUM('Zeiterfassung'!$O$2:'Zeiterfassung'!$O22))</f>
        <v/>
      </c>
      <c r="Q22" s="5">
        <f>IF(OR('Zeiterfassung'!$B22="",'Zeiterfassung'!$C22=""),"",IF(AND('Zeiterfassung'!$B22&lt;&gt;"",'Zeiterfassung'!$C22&lt;&gt;"",OR('Zeiterfassung'!$L22&gt;0,'Zeiterfassung'!$N22&gt;0)),"Erfasst","Prüfen"))</f>
        <v/>
      </c>
      <c r="R22" s="4" t="n"/>
    </row>
    <row r="23">
      <c r="A23" s="9">
        <f>IF('Zeiterfassung'!$B23="","","ZE-"&amp;TEXT(ROW()-1,"0000"))</f>
        <v/>
      </c>
      <c r="B23" s="3" t="n"/>
      <c r="C23" s="4" t="n"/>
      <c r="D23" s="9">
        <f>IF('Zeiterfassung'!$C23="","",IFERROR(VLOOKUP('Zeiterfassung'!$C23,'Stammdaten'!$A$2:$F$101,2,FALSE),""))</f>
        <v/>
      </c>
      <c r="E23" s="10">
        <f>IF('Zeiterfassung'!$C23="","",IFERROR(VLOOKUP('Zeiterfassung'!$C23,'Stammdaten'!$A$2:$F$101,3,FALSE),""))</f>
        <v/>
      </c>
      <c r="F23" s="9">
        <f>IF('Zeiterfassung'!$C23="","",IFERROR(VLOOKUP('Zeiterfassung'!$C23,'Stammdaten'!$A$2:$F$101,4,FALSE),""))</f>
        <v/>
      </c>
      <c r="G23" s="10">
        <f>IF('Zeiterfassung'!$C23="","",IFERROR(IF(VLOOKUP('Zeiterfassung'!$C23,'Stammdaten'!$A$2:$F$101,6,FALSE)=1,"Vollzeit",IF(VLOOKUP('Zeiterfassung'!$C23,'Stammdaten'!$A$2:$F$101,6,FALSE)=0.8,"Teilzeit 80 %",IF(VLOOKUP('Zeiterfassung'!$C23,'Stammdaten'!$A$2:$F$101,6,FALSE)=0.85,"Teilzeit 85 %","Teilzeit 60 %"))),""))</f>
        <v/>
      </c>
      <c r="H23" s="11">
        <f>IF('Zeiterfassung'!$C23="","",IFERROR(VLOOKUP('Zeiterfassung'!$C23,'Stammdaten'!$A$2:$F$101,5,FALSE),""))</f>
        <v/>
      </c>
      <c r="I23" s="7" t="n"/>
      <c r="J23" s="7" t="n"/>
      <c r="K23" s="8" t="n"/>
      <c r="L23" s="11">
        <f>IF(OR('Zeiterfassung'!$B23="",'Zeiterfassung'!$C23=""),"",IF(OR('Zeiterfassung'!$I23="",'Zeiterfassung'!$J23=""),0,('Zeiterfassung'!$J23-'Zeiterfassung'!$I23)*24-'Zeiterfassung'!$K23+'Zeiterfassung'!$N23))</f>
        <v/>
      </c>
      <c r="M23" s="4" t="n"/>
      <c r="N23" s="8" t="n"/>
      <c r="O23" s="11">
        <f>IF('Zeiterfassung'!$B23="","",'Zeiterfassung'!$L23-'Zeiterfassung'!$H23)</f>
        <v/>
      </c>
      <c r="P23" s="11">
        <f>IF('Zeiterfassung'!$B23="","",SUM('Zeiterfassung'!$O$2:'Zeiterfassung'!$O23))</f>
        <v/>
      </c>
      <c r="Q23" s="10">
        <f>IF(OR('Zeiterfassung'!$B23="",'Zeiterfassung'!$C23=""),"",IF(AND('Zeiterfassung'!$B23&lt;&gt;"",'Zeiterfassung'!$C23&lt;&gt;"",OR('Zeiterfassung'!$L23&gt;0,'Zeiterfassung'!$N23&gt;0)),"Erfasst","Prüfen"))</f>
        <v/>
      </c>
      <c r="R23" s="4" t="n"/>
    </row>
    <row r="24">
      <c r="A24" s="2">
        <f>IF('Zeiterfassung'!$B24="","","ZE-"&amp;TEXT(ROW()-1,"0000"))</f>
        <v/>
      </c>
      <c r="B24" s="3" t="n"/>
      <c r="C24" s="4" t="n"/>
      <c r="D24" s="2">
        <f>IF('Zeiterfassung'!$C24="","",IFERROR(VLOOKUP('Zeiterfassung'!$C24,'Stammdaten'!$A$2:$F$101,2,FALSE),""))</f>
        <v/>
      </c>
      <c r="E24" s="5">
        <f>IF('Zeiterfassung'!$C24="","",IFERROR(VLOOKUP('Zeiterfassung'!$C24,'Stammdaten'!$A$2:$F$101,3,FALSE),""))</f>
        <v/>
      </c>
      <c r="F24" s="2">
        <f>IF('Zeiterfassung'!$C24="","",IFERROR(VLOOKUP('Zeiterfassung'!$C24,'Stammdaten'!$A$2:$F$101,4,FALSE),""))</f>
        <v/>
      </c>
      <c r="G24" s="5">
        <f>IF('Zeiterfassung'!$C24="","",IFERROR(IF(VLOOKUP('Zeiterfassung'!$C24,'Stammdaten'!$A$2:$F$101,6,FALSE)=1,"Vollzeit",IF(VLOOKUP('Zeiterfassung'!$C24,'Stammdaten'!$A$2:$F$101,6,FALSE)=0.8,"Teilzeit 80 %",IF(VLOOKUP('Zeiterfassung'!$C24,'Stammdaten'!$A$2:$F$101,6,FALSE)=0.85,"Teilzeit 85 %","Teilzeit 60 %"))),""))</f>
        <v/>
      </c>
      <c r="H24" s="6">
        <f>IF('Zeiterfassung'!$C24="","",IFERROR(VLOOKUP('Zeiterfassung'!$C24,'Stammdaten'!$A$2:$F$101,5,FALSE),""))</f>
        <v/>
      </c>
      <c r="I24" s="7" t="n"/>
      <c r="J24" s="7" t="n"/>
      <c r="K24" s="8" t="n"/>
      <c r="L24" s="6">
        <f>IF(OR('Zeiterfassung'!$B24="",'Zeiterfassung'!$C24=""),"",IF(OR('Zeiterfassung'!$I24="",'Zeiterfassung'!$J24=""),0,('Zeiterfassung'!$J24-'Zeiterfassung'!$I24)*24-'Zeiterfassung'!$K24+'Zeiterfassung'!$N24))</f>
        <v/>
      </c>
      <c r="M24" s="4" t="n"/>
      <c r="N24" s="8" t="n"/>
      <c r="O24" s="6">
        <f>IF('Zeiterfassung'!$B24="","",'Zeiterfassung'!$L24-'Zeiterfassung'!$H24)</f>
        <v/>
      </c>
      <c r="P24" s="6">
        <f>IF('Zeiterfassung'!$B24="","",SUM('Zeiterfassung'!$O$2:'Zeiterfassung'!$O24))</f>
        <v/>
      </c>
      <c r="Q24" s="5">
        <f>IF(OR('Zeiterfassung'!$B24="",'Zeiterfassung'!$C24=""),"",IF(AND('Zeiterfassung'!$B24&lt;&gt;"",'Zeiterfassung'!$C24&lt;&gt;"",OR('Zeiterfassung'!$L24&gt;0,'Zeiterfassung'!$N24&gt;0)),"Erfasst","Prüfen"))</f>
        <v/>
      </c>
      <c r="R24" s="4" t="n"/>
    </row>
    <row r="25">
      <c r="A25" s="9">
        <f>IF('Zeiterfassung'!$B25="","","ZE-"&amp;TEXT(ROW()-1,"0000"))</f>
        <v/>
      </c>
      <c r="B25" s="3" t="n"/>
      <c r="C25" s="4" t="n"/>
      <c r="D25" s="9">
        <f>IF('Zeiterfassung'!$C25="","",IFERROR(VLOOKUP('Zeiterfassung'!$C25,'Stammdaten'!$A$2:$F$101,2,FALSE),""))</f>
        <v/>
      </c>
      <c r="E25" s="10">
        <f>IF('Zeiterfassung'!$C25="","",IFERROR(VLOOKUP('Zeiterfassung'!$C25,'Stammdaten'!$A$2:$F$101,3,FALSE),""))</f>
        <v/>
      </c>
      <c r="F25" s="9">
        <f>IF('Zeiterfassung'!$C25="","",IFERROR(VLOOKUP('Zeiterfassung'!$C25,'Stammdaten'!$A$2:$F$101,4,FALSE),""))</f>
        <v/>
      </c>
      <c r="G25" s="10">
        <f>IF('Zeiterfassung'!$C25="","",IFERROR(IF(VLOOKUP('Zeiterfassung'!$C25,'Stammdaten'!$A$2:$F$101,6,FALSE)=1,"Vollzeit",IF(VLOOKUP('Zeiterfassung'!$C25,'Stammdaten'!$A$2:$F$101,6,FALSE)=0.8,"Teilzeit 80 %",IF(VLOOKUP('Zeiterfassung'!$C25,'Stammdaten'!$A$2:$F$101,6,FALSE)=0.85,"Teilzeit 85 %","Teilzeit 60 %"))),""))</f>
        <v/>
      </c>
      <c r="H25" s="11">
        <f>IF('Zeiterfassung'!$C25="","",IFERROR(VLOOKUP('Zeiterfassung'!$C25,'Stammdaten'!$A$2:$F$101,5,FALSE),""))</f>
        <v/>
      </c>
      <c r="I25" s="7" t="n"/>
      <c r="J25" s="7" t="n"/>
      <c r="K25" s="8" t="n"/>
      <c r="L25" s="11">
        <f>IF(OR('Zeiterfassung'!$B25="",'Zeiterfassung'!$C25=""),"",IF(OR('Zeiterfassung'!$I25="",'Zeiterfassung'!$J25=""),0,('Zeiterfassung'!$J25-'Zeiterfassung'!$I25)*24-'Zeiterfassung'!$K25+'Zeiterfassung'!$N25))</f>
        <v/>
      </c>
      <c r="M25" s="4" t="n"/>
      <c r="N25" s="8" t="n"/>
      <c r="O25" s="11">
        <f>IF('Zeiterfassung'!$B25="","",'Zeiterfassung'!$L25-'Zeiterfassung'!$H25)</f>
        <v/>
      </c>
      <c r="P25" s="11">
        <f>IF('Zeiterfassung'!$B25="","",SUM('Zeiterfassung'!$O$2:'Zeiterfassung'!$O25))</f>
        <v/>
      </c>
      <c r="Q25" s="10">
        <f>IF(OR('Zeiterfassung'!$B25="",'Zeiterfassung'!$C25=""),"",IF(AND('Zeiterfassung'!$B25&lt;&gt;"",'Zeiterfassung'!$C25&lt;&gt;"",OR('Zeiterfassung'!$L25&gt;0,'Zeiterfassung'!$N25&gt;0)),"Erfasst","Prüfen"))</f>
        <v/>
      </c>
      <c r="R25" s="4" t="n"/>
    </row>
    <row r="26">
      <c r="A26" s="2">
        <f>IF('Zeiterfassung'!$B26="","","ZE-"&amp;TEXT(ROW()-1,"0000"))</f>
        <v/>
      </c>
      <c r="B26" s="3" t="n"/>
      <c r="C26" s="4" t="n"/>
      <c r="D26" s="2">
        <f>IF('Zeiterfassung'!$C26="","",IFERROR(VLOOKUP('Zeiterfassung'!$C26,'Stammdaten'!$A$2:$F$101,2,FALSE),""))</f>
        <v/>
      </c>
      <c r="E26" s="5">
        <f>IF('Zeiterfassung'!$C26="","",IFERROR(VLOOKUP('Zeiterfassung'!$C26,'Stammdaten'!$A$2:$F$101,3,FALSE),""))</f>
        <v/>
      </c>
      <c r="F26" s="2">
        <f>IF('Zeiterfassung'!$C26="","",IFERROR(VLOOKUP('Zeiterfassung'!$C26,'Stammdaten'!$A$2:$F$101,4,FALSE),""))</f>
        <v/>
      </c>
      <c r="G26" s="5">
        <f>IF('Zeiterfassung'!$C26="","",IFERROR(IF(VLOOKUP('Zeiterfassung'!$C26,'Stammdaten'!$A$2:$F$101,6,FALSE)=1,"Vollzeit",IF(VLOOKUP('Zeiterfassung'!$C26,'Stammdaten'!$A$2:$F$101,6,FALSE)=0.8,"Teilzeit 80 %",IF(VLOOKUP('Zeiterfassung'!$C26,'Stammdaten'!$A$2:$F$101,6,FALSE)=0.85,"Teilzeit 85 %","Teilzeit 60 %"))),""))</f>
        <v/>
      </c>
      <c r="H26" s="6">
        <f>IF('Zeiterfassung'!$C26="","",IFERROR(VLOOKUP('Zeiterfassung'!$C26,'Stammdaten'!$A$2:$F$101,5,FALSE),""))</f>
        <v/>
      </c>
      <c r="I26" s="7" t="n"/>
      <c r="J26" s="7" t="n"/>
      <c r="K26" s="8" t="n"/>
      <c r="L26" s="6">
        <f>IF(OR('Zeiterfassung'!$B26="",'Zeiterfassung'!$C26=""),"",IF(OR('Zeiterfassung'!$I26="",'Zeiterfassung'!$J26=""),0,('Zeiterfassung'!$J26-'Zeiterfassung'!$I26)*24-'Zeiterfassung'!$K26+'Zeiterfassung'!$N26))</f>
        <v/>
      </c>
      <c r="M26" s="4" t="n"/>
      <c r="N26" s="8" t="n"/>
      <c r="O26" s="6">
        <f>IF('Zeiterfassung'!$B26="","",'Zeiterfassung'!$L26-'Zeiterfassung'!$H26)</f>
        <v/>
      </c>
      <c r="P26" s="6">
        <f>IF('Zeiterfassung'!$B26="","",SUM('Zeiterfassung'!$O$2:'Zeiterfassung'!$O26))</f>
        <v/>
      </c>
      <c r="Q26" s="5">
        <f>IF(OR('Zeiterfassung'!$B26="",'Zeiterfassung'!$C26=""),"",IF(AND('Zeiterfassung'!$B26&lt;&gt;"",'Zeiterfassung'!$C26&lt;&gt;"",OR('Zeiterfassung'!$L26&gt;0,'Zeiterfassung'!$N26&gt;0)),"Erfasst","Prüfen"))</f>
        <v/>
      </c>
      <c r="R26" s="4" t="n"/>
    </row>
    <row r="27">
      <c r="A27" s="9">
        <f>IF('Zeiterfassung'!$B27="","","ZE-"&amp;TEXT(ROW()-1,"0000"))</f>
        <v/>
      </c>
      <c r="B27" s="3" t="n"/>
      <c r="C27" s="4" t="n"/>
      <c r="D27" s="9">
        <f>IF('Zeiterfassung'!$C27="","",IFERROR(VLOOKUP('Zeiterfassung'!$C27,'Stammdaten'!$A$2:$F$101,2,FALSE),""))</f>
        <v/>
      </c>
      <c r="E27" s="10">
        <f>IF('Zeiterfassung'!$C27="","",IFERROR(VLOOKUP('Zeiterfassung'!$C27,'Stammdaten'!$A$2:$F$101,3,FALSE),""))</f>
        <v/>
      </c>
      <c r="F27" s="9">
        <f>IF('Zeiterfassung'!$C27="","",IFERROR(VLOOKUP('Zeiterfassung'!$C27,'Stammdaten'!$A$2:$F$101,4,FALSE),""))</f>
        <v/>
      </c>
      <c r="G27" s="10">
        <f>IF('Zeiterfassung'!$C27="","",IFERROR(IF(VLOOKUP('Zeiterfassung'!$C27,'Stammdaten'!$A$2:$F$101,6,FALSE)=1,"Vollzeit",IF(VLOOKUP('Zeiterfassung'!$C27,'Stammdaten'!$A$2:$F$101,6,FALSE)=0.8,"Teilzeit 80 %",IF(VLOOKUP('Zeiterfassung'!$C27,'Stammdaten'!$A$2:$F$101,6,FALSE)=0.85,"Teilzeit 85 %","Teilzeit 60 %"))),""))</f>
        <v/>
      </c>
      <c r="H27" s="11">
        <f>IF('Zeiterfassung'!$C27="","",IFERROR(VLOOKUP('Zeiterfassung'!$C27,'Stammdaten'!$A$2:$F$101,5,FALSE),""))</f>
        <v/>
      </c>
      <c r="I27" s="7" t="n"/>
      <c r="J27" s="7" t="n"/>
      <c r="K27" s="8" t="n"/>
      <c r="L27" s="11">
        <f>IF(OR('Zeiterfassung'!$B27="",'Zeiterfassung'!$C27=""),"",IF(OR('Zeiterfassung'!$I27="",'Zeiterfassung'!$J27=""),0,('Zeiterfassung'!$J27-'Zeiterfassung'!$I27)*24-'Zeiterfassung'!$K27+'Zeiterfassung'!$N27))</f>
        <v/>
      </c>
      <c r="M27" s="4" t="n"/>
      <c r="N27" s="8" t="n"/>
      <c r="O27" s="11">
        <f>IF('Zeiterfassung'!$B27="","",'Zeiterfassung'!$L27-'Zeiterfassung'!$H27)</f>
        <v/>
      </c>
      <c r="P27" s="11">
        <f>IF('Zeiterfassung'!$B27="","",SUM('Zeiterfassung'!$O$2:'Zeiterfassung'!$O27))</f>
        <v/>
      </c>
      <c r="Q27" s="10">
        <f>IF(OR('Zeiterfassung'!$B27="",'Zeiterfassung'!$C27=""),"",IF(AND('Zeiterfassung'!$B27&lt;&gt;"",'Zeiterfassung'!$C27&lt;&gt;"",OR('Zeiterfassung'!$L27&gt;0,'Zeiterfassung'!$N27&gt;0)),"Erfasst","Prüfen"))</f>
        <v/>
      </c>
      <c r="R27" s="4" t="n"/>
    </row>
    <row r="28">
      <c r="A28" s="2">
        <f>IF('Zeiterfassung'!$B28="","","ZE-"&amp;TEXT(ROW()-1,"0000"))</f>
        <v/>
      </c>
      <c r="B28" s="3" t="n"/>
      <c r="C28" s="4" t="n"/>
      <c r="D28" s="2">
        <f>IF('Zeiterfassung'!$C28="","",IFERROR(VLOOKUP('Zeiterfassung'!$C28,'Stammdaten'!$A$2:$F$101,2,FALSE),""))</f>
        <v/>
      </c>
      <c r="E28" s="5">
        <f>IF('Zeiterfassung'!$C28="","",IFERROR(VLOOKUP('Zeiterfassung'!$C28,'Stammdaten'!$A$2:$F$101,3,FALSE),""))</f>
        <v/>
      </c>
      <c r="F28" s="2">
        <f>IF('Zeiterfassung'!$C28="","",IFERROR(VLOOKUP('Zeiterfassung'!$C28,'Stammdaten'!$A$2:$F$101,4,FALSE),""))</f>
        <v/>
      </c>
      <c r="G28" s="5">
        <f>IF('Zeiterfassung'!$C28="","",IFERROR(IF(VLOOKUP('Zeiterfassung'!$C28,'Stammdaten'!$A$2:$F$101,6,FALSE)=1,"Vollzeit",IF(VLOOKUP('Zeiterfassung'!$C28,'Stammdaten'!$A$2:$F$101,6,FALSE)=0.8,"Teilzeit 80 %",IF(VLOOKUP('Zeiterfassung'!$C28,'Stammdaten'!$A$2:$F$101,6,FALSE)=0.85,"Teilzeit 85 %","Teilzeit 60 %"))),""))</f>
        <v/>
      </c>
      <c r="H28" s="6">
        <f>IF('Zeiterfassung'!$C28="","",IFERROR(VLOOKUP('Zeiterfassung'!$C28,'Stammdaten'!$A$2:$F$101,5,FALSE),""))</f>
        <v/>
      </c>
      <c r="I28" s="7" t="n"/>
      <c r="J28" s="7" t="n"/>
      <c r="K28" s="8" t="n"/>
      <c r="L28" s="6">
        <f>IF(OR('Zeiterfassung'!$B28="",'Zeiterfassung'!$C28=""),"",IF(OR('Zeiterfassung'!$I28="",'Zeiterfassung'!$J28=""),0,('Zeiterfassung'!$J28-'Zeiterfassung'!$I28)*24-'Zeiterfassung'!$K28+'Zeiterfassung'!$N28))</f>
        <v/>
      </c>
      <c r="M28" s="4" t="n"/>
      <c r="N28" s="8" t="n"/>
      <c r="O28" s="6">
        <f>IF('Zeiterfassung'!$B28="","",'Zeiterfassung'!$L28-'Zeiterfassung'!$H28)</f>
        <v/>
      </c>
      <c r="P28" s="6">
        <f>IF('Zeiterfassung'!$B28="","",SUM('Zeiterfassung'!$O$2:'Zeiterfassung'!$O28))</f>
        <v/>
      </c>
      <c r="Q28" s="5">
        <f>IF(OR('Zeiterfassung'!$B28="",'Zeiterfassung'!$C28=""),"",IF(AND('Zeiterfassung'!$B28&lt;&gt;"",'Zeiterfassung'!$C28&lt;&gt;"",OR('Zeiterfassung'!$L28&gt;0,'Zeiterfassung'!$N28&gt;0)),"Erfasst","Prüfen"))</f>
        <v/>
      </c>
      <c r="R28" s="4" t="n"/>
    </row>
    <row r="29">
      <c r="A29" s="9">
        <f>IF('Zeiterfassung'!$B29="","","ZE-"&amp;TEXT(ROW()-1,"0000"))</f>
        <v/>
      </c>
      <c r="B29" s="3" t="n"/>
      <c r="C29" s="4" t="n"/>
      <c r="D29" s="9">
        <f>IF('Zeiterfassung'!$C29="","",IFERROR(VLOOKUP('Zeiterfassung'!$C29,'Stammdaten'!$A$2:$F$101,2,FALSE),""))</f>
        <v/>
      </c>
      <c r="E29" s="10">
        <f>IF('Zeiterfassung'!$C29="","",IFERROR(VLOOKUP('Zeiterfassung'!$C29,'Stammdaten'!$A$2:$F$101,3,FALSE),""))</f>
        <v/>
      </c>
      <c r="F29" s="9">
        <f>IF('Zeiterfassung'!$C29="","",IFERROR(VLOOKUP('Zeiterfassung'!$C29,'Stammdaten'!$A$2:$F$101,4,FALSE),""))</f>
        <v/>
      </c>
      <c r="G29" s="10">
        <f>IF('Zeiterfassung'!$C29="","",IFERROR(IF(VLOOKUP('Zeiterfassung'!$C29,'Stammdaten'!$A$2:$F$101,6,FALSE)=1,"Vollzeit",IF(VLOOKUP('Zeiterfassung'!$C29,'Stammdaten'!$A$2:$F$101,6,FALSE)=0.8,"Teilzeit 80 %",IF(VLOOKUP('Zeiterfassung'!$C29,'Stammdaten'!$A$2:$F$101,6,FALSE)=0.85,"Teilzeit 85 %","Teilzeit 60 %"))),""))</f>
        <v/>
      </c>
      <c r="H29" s="11">
        <f>IF('Zeiterfassung'!$C29="","",IFERROR(VLOOKUP('Zeiterfassung'!$C29,'Stammdaten'!$A$2:$F$101,5,FALSE),""))</f>
        <v/>
      </c>
      <c r="I29" s="7" t="n"/>
      <c r="J29" s="7" t="n"/>
      <c r="K29" s="8" t="n"/>
      <c r="L29" s="11">
        <f>IF(OR('Zeiterfassung'!$B29="",'Zeiterfassung'!$C29=""),"",IF(OR('Zeiterfassung'!$I29="",'Zeiterfassung'!$J29=""),0,('Zeiterfassung'!$J29-'Zeiterfassung'!$I29)*24-'Zeiterfassung'!$K29+'Zeiterfassung'!$N29))</f>
        <v/>
      </c>
      <c r="M29" s="4" t="n"/>
      <c r="N29" s="8" t="n"/>
      <c r="O29" s="11">
        <f>IF('Zeiterfassung'!$B29="","",'Zeiterfassung'!$L29-'Zeiterfassung'!$H29)</f>
        <v/>
      </c>
      <c r="P29" s="11">
        <f>IF('Zeiterfassung'!$B29="","",SUM('Zeiterfassung'!$O$2:'Zeiterfassung'!$O29))</f>
        <v/>
      </c>
      <c r="Q29" s="10">
        <f>IF(OR('Zeiterfassung'!$B29="",'Zeiterfassung'!$C29=""),"",IF(AND('Zeiterfassung'!$B29&lt;&gt;"",'Zeiterfassung'!$C29&lt;&gt;"",OR('Zeiterfassung'!$L29&gt;0,'Zeiterfassung'!$N29&gt;0)),"Erfasst","Prüfen"))</f>
        <v/>
      </c>
      <c r="R29" s="4" t="n"/>
    </row>
    <row r="30">
      <c r="A30" s="2">
        <f>IF('Zeiterfassung'!$B30="","","ZE-"&amp;TEXT(ROW()-1,"0000"))</f>
        <v/>
      </c>
      <c r="B30" s="3" t="n"/>
      <c r="C30" s="4" t="n"/>
      <c r="D30" s="2">
        <f>IF('Zeiterfassung'!$C30="","",IFERROR(VLOOKUP('Zeiterfassung'!$C30,'Stammdaten'!$A$2:$F$101,2,FALSE),""))</f>
        <v/>
      </c>
      <c r="E30" s="5">
        <f>IF('Zeiterfassung'!$C30="","",IFERROR(VLOOKUP('Zeiterfassung'!$C30,'Stammdaten'!$A$2:$F$101,3,FALSE),""))</f>
        <v/>
      </c>
      <c r="F30" s="2">
        <f>IF('Zeiterfassung'!$C30="","",IFERROR(VLOOKUP('Zeiterfassung'!$C30,'Stammdaten'!$A$2:$F$101,4,FALSE),""))</f>
        <v/>
      </c>
      <c r="G30" s="5">
        <f>IF('Zeiterfassung'!$C30="","",IFERROR(IF(VLOOKUP('Zeiterfassung'!$C30,'Stammdaten'!$A$2:$F$101,6,FALSE)=1,"Vollzeit",IF(VLOOKUP('Zeiterfassung'!$C30,'Stammdaten'!$A$2:$F$101,6,FALSE)=0.8,"Teilzeit 80 %",IF(VLOOKUP('Zeiterfassung'!$C30,'Stammdaten'!$A$2:$F$101,6,FALSE)=0.85,"Teilzeit 85 %","Teilzeit 60 %"))),""))</f>
        <v/>
      </c>
      <c r="H30" s="6">
        <f>IF('Zeiterfassung'!$C30="","",IFERROR(VLOOKUP('Zeiterfassung'!$C30,'Stammdaten'!$A$2:$F$101,5,FALSE),""))</f>
        <v/>
      </c>
      <c r="I30" s="7" t="n"/>
      <c r="J30" s="7" t="n"/>
      <c r="K30" s="8" t="n"/>
      <c r="L30" s="6">
        <f>IF(OR('Zeiterfassung'!$B30="",'Zeiterfassung'!$C30=""),"",IF(OR('Zeiterfassung'!$I30="",'Zeiterfassung'!$J30=""),0,('Zeiterfassung'!$J30-'Zeiterfassung'!$I30)*24-'Zeiterfassung'!$K30+'Zeiterfassung'!$N30))</f>
        <v/>
      </c>
      <c r="M30" s="4" t="n"/>
      <c r="N30" s="8" t="n"/>
      <c r="O30" s="6">
        <f>IF('Zeiterfassung'!$B30="","",'Zeiterfassung'!$L30-'Zeiterfassung'!$H30)</f>
        <v/>
      </c>
      <c r="P30" s="6">
        <f>IF('Zeiterfassung'!$B30="","",SUM('Zeiterfassung'!$O$2:'Zeiterfassung'!$O30))</f>
        <v/>
      </c>
      <c r="Q30" s="5">
        <f>IF(OR('Zeiterfassung'!$B30="",'Zeiterfassung'!$C30=""),"",IF(AND('Zeiterfassung'!$B30&lt;&gt;"",'Zeiterfassung'!$C30&lt;&gt;"",OR('Zeiterfassung'!$L30&gt;0,'Zeiterfassung'!$N30&gt;0)),"Erfasst","Prüfen"))</f>
        <v/>
      </c>
      <c r="R30" s="4" t="n"/>
    </row>
    <row r="31">
      <c r="A31" s="9">
        <f>IF('Zeiterfassung'!$B31="","","ZE-"&amp;TEXT(ROW()-1,"0000"))</f>
        <v/>
      </c>
      <c r="B31" s="3" t="n"/>
      <c r="C31" s="4" t="n"/>
      <c r="D31" s="9">
        <f>IF('Zeiterfassung'!$C31="","",IFERROR(VLOOKUP('Zeiterfassung'!$C31,'Stammdaten'!$A$2:$F$101,2,FALSE),""))</f>
        <v/>
      </c>
      <c r="E31" s="10">
        <f>IF('Zeiterfassung'!$C31="","",IFERROR(VLOOKUP('Zeiterfassung'!$C31,'Stammdaten'!$A$2:$F$101,3,FALSE),""))</f>
        <v/>
      </c>
      <c r="F31" s="9">
        <f>IF('Zeiterfassung'!$C31="","",IFERROR(VLOOKUP('Zeiterfassung'!$C31,'Stammdaten'!$A$2:$F$101,4,FALSE),""))</f>
        <v/>
      </c>
      <c r="G31" s="10">
        <f>IF('Zeiterfassung'!$C31="","",IFERROR(IF(VLOOKUP('Zeiterfassung'!$C31,'Stammdaten'!$A$2:$F$101,6,FALSE)=1,"Vollzeit",IF(VLOOKUP('Zeiterfassung'!$C31,'Stammdaten'!$A$2:$F$101,6,FALSE)=0.8,"Teilzeit 80 %",IF(VLOOKUP('Zeiterfassung'!$C31,'Stammdaten'!$A$2:$F$101,6,FALSE)=0.85,"Teilzeit 85 %","Teilzeit 60 %"))),""))</f>
        <v/>
      </c>
      <c r="H31" s="11">
        <f>IF('Zeiterfassung'!$C31="","",IFERROR(VLOOKUP('Zeiterfassung'!$C31,'Stammdaten'!$A$2:$F$101,5,FALSE),""))</f>
        <v/>
      </c>
      <c r="I31" s="7" t="n"/>
      <c r="J31" s="7" t="n"/>
      <c r="K31" s="8" t="n"/>
      <c r="L31" s="11">
        <f>IF(OR('Zeiterfassung'!$B31="",'Zeiterfassung'!$C31=""),"",IF(OR('Zeiterfassung'!$I31="",'Zeiterfassung'!$J31=""),0,('Zeiterfassung'!$J31-'Zeiterfassung'!$I31)*24-'Zeiterfassung'!$K31+'Zeiterfassung'!$N31))</f>
        <v/>
      </c>
      <c r="M31" s="4" t="n"/>
      <c r="N31" s="8" t="n"/>
      <c r="O31" s="11">
        <f>IF('Zeiterfassung'!$B31="","",'Zeiterfassung'!$L31-'Zeiterfassung'!$H31)</f>
        <v/>
      </c>
      <c r="P31" s="11">
        <f>IF('Zeiterfassung'!$B31="","",SUM('Zeiterfassung'!$O$2:'Zeiterfassung'!$O31))</f>
        <v/>
      </c>
      <c r="Q31" s="10">
        <f>IF(OR('Zeiterfassung'!$B31="",'Zeiterfassung'!$C31=""),"",IF(AND('Zeiterfassung'!$B31&lt;&gt;"",'Zeiterfassung'!$C31&lt;&gt;"",OR('Zeiterfassung'!$L31&gt;0,'Zeiterfassung'!$N31&gt;0)),"Erfasst","Prüfen"))</f>
        <v/>
      </c>
      <c r="R31" s="4" t="n"/>
    </row>
    <row r="32">
      <c r="A32" s="2">
        <f>IF('Zeiterfassung'!$B32="","","ZE-"&amp;TEXT(ROW()-1,"0000"))</f>
        <v/>
      </c>
      <c r="B32" s="3" t="n"/>
      <c r="C32" s="4" t="n"/>
      <c r="D32" s="2">
        <f>IF('Zeiterfassung'!$C32="","",IFERROR(VLOOKUP('Zeiterfassung'!$C32,'Stammdaten'!$A$2:$F$101,2,FALSE),""))</f>
        <v/>
      </c>
      <c r="E32" s="5">
        <f>IF('Zeiterfassung'!$C32="","",IFERROR(VLOOKUP('Zeiterfassung'!$C32,'Stammdaten'!$A$2:$F$101,3,FALSE),""))</f>
        <v/>
      </c>
      <c r="F32" s="2">
        <f>IF('Zeiterfassung'!$C32="","",IFERROR(VLOOKUP('Zeiterfassung'!$C32,'Stammdaten'!$A$2:$F$101,4,FALSE),""))</f>
        <v/>
      </c>
      <c r="G32" s="5">
        <f>IF('Zeiterfassung'!$C32="","",IFERROR(IF(VLOOKUP('Zeiterfassung'!$C32,'Stammdaten'!$A$2:$F$101,6,FALSE)=1,"Vollzeit",IF(VLOOKUP('Zeiterfassung'!$C32,'Stammdaten'!$A$2:$F$101,6,FALSE)=0.8,"Teilzeit 80 %",IF(VLOOKUP('Zeiterfassung'!$C32,'Stammdaten'!$A$2:$F$101,6,FALSE)=0.85,"Teilzeit 85 %","Teilzeit 60 %"))),""))</f>
        <v/>
      </c>
      <c r="H32" s="6">
        <f>IF('Zeiterfassung'!$C32="","",IFERROR(VLOOKUP('Zeiterfassung'!$C32,'Stammdaten'!$A$2:$F$101,5,FALSE),""))</f>
        <v/>
      </c>
      <c r="I32" s="7" t="n"/>
      <c r="J32" s="7" t="n"/>
      <c r="K32" s="8" t="n"/>
      <c r="L32" s="6">
        <f>IF(OR('Zeiterfassung'!$B32="",'Zeiterfassung'!$C32=""),"",IF(OR('Zeiterfassung'!$I32="",'Zeiterfassung'!$J32=""),0,('Zeiterfassung'!$J32-'Zeiterfassung'!$I32)*24-'Zeiterfassung'!$K32+'Zeiterfassung'!$N32))</f>
        <v/>
      </c>
      <c r="M32" s="4" t="n"/>
      <c r="N32" s="8" t="n"/>
      <c r="O32" s="6">
        <f>IF('Zeiterfassung'!$B32="","",'Zeiterfassung'!$L32-'Zeiterfassung'!$H32)</f>
        <v/>
      </c>
      <c r="P32" s="6">
        <f>IF('Zeiterfassung'!$B32="","",SUM('Zeiterfassung'!$O$2:'Zeiterfassung'!$O32))</f>
        <v/>
      </c>
      <c r="Q32" s="5">
        <f>IF(OR('Zeiterfassung'!$B32="",'Zeiterfassung'!$C32=""),"",IF(AND('Zeiterfassung'!$B32&lt;&gt;"",'Zeiterfassung'!$C32&lt;&gt;"",OR('Zeiterfassung'!$L32&gt;0,'Zeiterfassung'!$N32&gt;0)),"Erfasst","Prüfen"))</f>
        <v/>
      </c>
      <c r="R32" s="4" t="n"/>
    </row>
    <row r="33">
      <c r="A33" s="9">
        <f>IF('Zeiterfassung'!$B33="","","ZE-"&amp;TEXT(ROW()-1,"0000"))</f>
        <v/>
      </c>
      <c r="B33" s="3" t="n"/>
      <c r="C33" s="4" t="n"/>
      <c r="D33" s="9">
        <f>IF('Zeiterfassung'!$C33="","",IFERROR(VLOOKUP('Zeiterfassung'!$C33,'Stammdaten'!$A$2:$F$101,2,FALSE),""))</f>
        <v/>
      </c>
      <c r="E33" s="10">
        <f>IF('Zeiterfassung'!$C33="","",IFERROR(VLOOKUP('Zeiterfassung'!$C33,'Stammdaten'!$A$2:$F$101,3,FALSE),""))</f>
        <v/>
      </c>
      <c r="F33" s="9">
        <f>IF('Zeiterfassung'!$C33="","",IFERROR(VLOOKUP('Zeiterfassung'!$C33,'Stammdaten'!$A$2:$F$101,4,FALSE),""))</f>
        <v/>
      </c>
      <c r="G33" s="10">
        <f>IF('Zeiterfassung'!$C33="","",IFERROR(IF(VLOOKUP('Zeiterfassung'!$C33,'Stammdaten'!$A$2:$F$101,6,FALSE)=1,"Vollzeit",IF(VLOOKUP('Zeiterfassung'!$C33,'Stammdaten'!$A$2:$F$101,6,FALSE)=0.8,"Teilzeit 80 %",IF(VLOOKUP('Zeiterfassung'!$C33,'Stammdaten'!$A$2:$F$101,6,FALSE)=0.85,"Teilzeit 85 %","Teilzeit 60 %"))),""))</f>
        <v/>
      </c>
      <c r="H33" s="11">
        <f>IF('Zeiterfassung'!$C33="","",IFERROR(VLOOKUP('Zeiterfassung'!$C33,'Stammdaten'!$A$2:$F$101,5,FALSE),""))</f>
        <v/>
      </c>
      <c r="I33" s="7" t="n"/>
      <c r="J33" s="7" t="n"/>
      <c r="K33" s="8" t="n"/>
      <c r="L33" s="11">
        <f>IF(OR('Zeiterfassung'!$B33="",'Zeiterfassung'!$C33=""),"",IF(OR('Zeiterfassung'!$I33="",'Zeiterfassung'!$J33=""),0,('Zeiterfassung'!$J33-'Zeiterfassung'!$I33)*24-'Zeiterfassung'!$K33+'Zeiterfassung'!$N33))</f>
        <v/>
      </c>
      <c r="M33" s="4" t="n"/>
      <c r="N33" s="8" t="n"/>
      <c r="O33" s="11">
        <f>IF('Zeiterfassung'!$B33="","",'Zeiterfassung'!$L33-'Zeiterfassung'!$H33)</f>
        <v/>
      </c>
      <c r="P33" s="11">
        <f>IF('Zeiterfassung'!$B33="","",SUM('Zeiterfassung'!$O$2:'Zeiterfassung'!$O33))</f>
        <v/>
      </c>
      <c r="Q33" s="10">
        <f>IF(OR('Zeiterfassung'!$B33="",'Zeiterfassung'!$C33=""),"",IF(AND('Zeiterfassung'!$B33&lt;&gt;"",'Zeiterfassung'!$C33&lt;&gt;"",OR('Zeiterfassung'!$L33&gt;0,'Zeiterfassung'!$N33&gt;0)),"Erfasst","Prüfen"))</f>
        <v/>
      </c>
      <c r="R33" s="4" t="n"/>
    </row>
    <row r="34">
      <c r="A34" s="2">
        <f>IF('Zeiterfassung'!$B34="","","ZE-"&amp;TEXT(ROW()-1,"0000"))</f>
        <v/>
      </c>
      <c r="B34" s="3" t="n"/>
      <c r="C34" s="4" t="n"/>
      <c r="D34" s="2">
        <f>IF('Zeiterfassung'!$C34="","",IFERROR(VLOOKUP('Zeiterfassung'!$C34,'Stammdaten'!$A$2:$F$101,2,FALSE),""))</f>
        <v/>
      </c>
      <c r="E34" s="5">
        <f>IF('Zeiterfassung'!$C34="","",IFERROR(VLOOKUP('Zeiterfassung'!$C34,'Stammdaten'!$A$2:$F$101,3,FALSE),""))</f>
        <v/>
      </c>
      <c r="F34" s="2">
        <f>IF('Zeiterfassung'!$C34="","",IFERROR(VLOOKUP('Zeiterfassung'!$C34,'Stammdaten'!$A$2:$F$101,4,FALSE),""))</f>
        <v/>
      </c>
      <c r="G34" s="5">
        <f>IF('Zeiterfassung'!$C34="","",IFERROR(IF(VLOOKUP('Zeiterfassung'!$C34,'Stammdaten'!$A$2:$F$101,6,FALSE)=1,"Vollzeit",IF(VLOOKUP('Zeiterfassung'!$C34,'Stammdaten'!$A$2:$F$101,6,FALSE)=0.8,"Teilzeit 80 %",IF(VLOOKUP('Zeiterfassung'!$C34,'Stammdaten'!$A$2:$F$101,6,FALSE)=0.85,"Teilzeit 85 %","Teilzeit 60 %"))),""))</f>
        <v/>
      </c>
      <c r="H34" s="6">
        <f>IF('Zeiterfassung'!$C34="","",IFERROR(VLOOKUP('Zeiterfassung'!$C34,'Stammdaten'!$A$2:$F$101,5,FALSE),""))</f>
        <v/>
      </c>
      <c r="I34" s="7" t="n"/>
      <c r="J34" s="7" t="n"/>
      <c r="K34" s="8" t="n"/>
      <c r="L34" s="6">
        <f>IF(OR('Zeiterfassung'!$B34="",'Zeiterfassung'!$C34=""),"",IF(OR('Zeiterfassung'!$I34="",'Zeiterfassung'!$J34=""),0,('Zeiterfassung'!$J34-'Zeiterfassung'!$I34)*24-'Zeiterfassung'!$K34+'Zeiterfassung'!$N34))</f>
        <v/>
      </c>
      <c r="M34" s="4" t="n"/>
      <c r="N34" s="8" t="n"/>
      <c r="O34" s="6">
        <f>IF('Zeiterfassung'!$B34="","",'Zeiterfassung'!$L34-'Zeiterfassung'!$H34)</f>
        <v/>
      </c>
      <c r="P34" s="6">
        <f>IF('Zeiterfassung'!$B34="","",SUM('Zeiterfassung'!$O$2:'Zeiterfassung'!$O34))</f>
        <v/>
      </c>
      <c r="Q34" s="5">
        <f>IF(OR('Zeiterfassung'!$B34="",'Zeiterfassung'!$C34=""),"",IF(AND('Zeiterfassung'!$B34&lt;&gt;"",'Zeiterfassung'!$C34&lt;&gt;"",OR('Zeiterfassung'!$L34&gt;0,'Zeiterfassung'!$N34&gt;0)),"Erfasst","Prüfen"))</f>
        <v/>
      </c>
      <c r="R34" s="4" t="n"/>
    </row>
    <row r="35">
      <c r="A35" s="9">
        <f>IF('Zeiterfassung'!$B35="","","ZE-"&amp;TEXT(ROW()-1,"0000"))</f>
        <v/>
      </c>
      <c r="B35" s="3" t="n"/>
      <c r="C35" s="4" t="n"/>
      <c r="D35" s="9">
        <f>IF('Zeiterfassung'!$C35="","",IFERROR(VLOOKUP('Zeiterfassung'!$C35,'Stammdaten'!$A$2:$F$101,2,FALSE),""))</f>
        <v/>
      </c>
      <c r="E35" s="10">
        <f>IF('Zeiterfassung'!$C35="","",IFERROR(VLOOKUP('Zeiterfassung'!$C35,'Stammdaten'!$A$2:$F$101,3,FALSE),""))</f>
        <v/>
      </c>
      <c r="F35" s="9">
        <f>IF('Zeiterfassung'!$C35="","",IFERROR(VLOOKUP('Zeiterfassung'!$C35,'Stammdaten'!$A$2:$F$101,4,FALSE),""))</f>
        <v/>
      </c>
      <c r="G35" s="10">
        <f>IF('Zeiterfassung'!$C35="","",IFERROR(IF(VLOOKUP('Zeiterfassung'!$C35,'Stammdaten'!$A$2:$F$101,6,FALSE)=1,"Vollzeit",IF(VLOOKUP('Zeiterfassung'!$C35,'Stammdaten'!$A$2:$F$101,6,FALSE)=0.8,"Teilzeit 80 %",IF(VLOOKUP('Zeiterfassung'!$C35,'Stammdaten'!$A$2:$F$101,6,FALSE)=0.85,"Teilzeit 85 %","Teilzeit 60 %"))),""))</f>
        <v/>
      </c>
      <c r="H35" s="11">
        <f>IF('Zeiterfassung'!$C35="","",IFERROR(VLOOKUP('Zeiterfassung'!$C35,'Stammdaten'!$A$2:$F$101,5,FALSE),""))</f>
        <v/>
      </c>
      <c r="I35" s="7" t="n"/>
      <c r="J35" s="7" t="n"/>
      <c r="K35" s="8" t="n"/>
      <c r="L35" s="11">
        <f>IF(OR('Zeiterfassung'!$B35="",'Zeiterfassung'!$C35=""),"",IF(OR('Zeiterfassung'!$I35="",'Zeiterfassung'!$J35=""),0,('Zeiterfassung'!$J35-'Zeiterfassung'!$I35)*24-'Zeiterfassung'!$K35+'Zeiterfassung'!$N35))</f>
        <v/>
      </c>
      <c r="M35" s="4" t="n"/>
      <c r="N35" s="8" t="n"/>
      <c r="O35" s="11">
        <f>IF('Zeiterfassung'!$B35="","",'Zeiterfassung'!$L35-'Zeiterfassung'!$H35)</f>
        <v/>
      </c>
      <c r="P35" s="11">
        <f>IF('Zeiterfassung'!$B35="","",SUM('Zeiterfassung'!$O$2:'Zeiterfassung'!$O35))</f>
        <v/>
      </c>
      <c r="Q35" s="10">
        <f>IF(OR('Zeiterfassung'!$B35="",'Zeiterfassung'!$C35=""),"",IF(AND('Zeiterfassung'!$B35&lt;&gt;"",'Zeiterfassung'!$C35&lt;&gt;"",OR('Zeiterfassung'!$L35&gt;0,'Zeiterfassung'!$N35&gt;0)),"Erfasst","Prüfen"))</f>
        <v/>
      </c>
      <c r="R35" s="4" t="n"/>
    </row>
    <row r="36">
      <c r="A36" s="2">
        <f>IF('Zeiterfassung'!$B36="","","ZE-"&amp;TEXT(ROW()-1,"0000"))</f>
        <v/>
      </c>
      <c r="B36" s="3" t="n"/>
      <c r="C36" s="4" t="n"/>
      <c r="D36" s="2">
        <f>IF('Zeiterfassung'!$C36="","",IFERROR(VLOOKUP('Zeiterfassung'!$C36,'Stammdaten'!$A$2:$F$101,2,FALSE),""))</f>
        <v/>
      </c>
      <c r="E36" s="5">
        <f>IF('Zeiterfassung'!$C36="","",IFERROR(VLOOKUP('Zeiterfassung'!$C36,'Stammdaten'!$A$2:$F$101,3,FALSE),""))</f>
        <v/>
      </c>
      <c r="F36" s="2">
        <f>IF('Zeiterfassung'!$C36="","",IFERROR(VLOOKUP('Zeiterfassung'!$C36,'Stammdaten'!$A$2:$F$101,4,FALSE),""))</f>
        <v/>
      </c>
      <c r="G36" s="5">
        <f>IF('Zeiterfassung'!$C36="","",IFERROR(IF(VLOOKUP('Zeiterfassung'!$C36,'Stammdaten'!$A$2:$F$101,6,FALSE)=1,"Vollzeit",IF(VLOOKUP('Zeiterfassung'!$C36,'Stammdaten'!$A$2:$F$101,6,FALSE)=0.8,"Teilzeit 80 %",IF(VLOOKUP('Zeiterfassung'!$C36,'Stammdaten'!$A$2:$F$101,6,FALSE)=0.85,"Teilzeit 85 %","Teilzeit 60 %"))),""))</f>
        <v/>
      </c>
      <c r="H36" s="6">
        <f>IF('Zeiterfassung'!$C36="","",IFERROR(VLOOKUP('Zeiterfassung'!$C36,'Stammdaten'!$A$2:$F$101,5,FALSE),""))</f>
        <v/>
      </c>
      <c r="I36" s="7" t="n"/>
      <c r="J36" s="7" t="n"/>
      <c r="K36" s="8" t="n"/>
      <c r="L36" s="6">
        <f>IF(OR('Zeiterfassung'!$B36="",'Zeiterfassung'!$C36=""),"",IF(OR('Zeiterfassung'!$I36="",'Zeiterfassung'!$J36=""),0,('Zeiterfassung'!$J36-'Zeiterfassung'!$I36)*24-'Zeiterfassung'!$K36+'Zeiterfassung'!$N36))</f>
        <v/>
      </c>
      <c r="M36" s="4" t="n"/>
      <c r="N36" s="8" t="n"/>
      <c r="O36" s="6">
        <f>IF('Zeiterfassung'!$B36="","",'Zeiterfassung'!$L36-'Zeiterfassung'!$H36)</f>
        <v/>
      </c>
      <c r="P36" s="6">
        <f>IF('Zeiterfassung'!$B36="","",SUM('Zeiterfassung'!$O$2:'Zeiterfassung'!$O36))</f>
        <v/>
      </c>
      <c r="Q36" s="5">
        <f>IF(OR('Zeiterfassung'!$B36="",'Zeiterfassung'!$C36=""),"",IF(AND('Zeiterfassung'!$B36&lt;&gt;"",'Zeiterfassung'!$C36&lt;&gt;"",OR('Zeiterfassung'!$L36&gt;0,'Zeiterfassung'!$N36&gt;0)),"Erfasst","Prüfen"))</f>
        <v/>
      </c>
      <c r="R36" s="4" t="n"/>
    </row>
    <row r="37">
      <c r="A37" s="9">
        <f>IF('Zeiterfassung'!$B37="","","ZE-"&amp;TEXT(ROW()-1,"0000"))</f>
        <v/>
      </c>
      <c r="B37" s="3" t="n"/>
      <c r="C37" s="4" t="n"/>
      <c r="D37" s="9">
        <f>IF('Zeiterfassung'!$C37="","",IFERROR(VLOOKUP('Zeiterfassung'!$C37,'Stammdaten'!$A$2:$F$101,2,FALSE),""))</f>
        <v/>
      </c>
      <c r="E37" s="10">
        <f>IF('Zeiterfassung'!$C37="","",IFERROR(VLOOKUP('Zeiterfassung'!$C37,'Stammdaten'!$A$2:$F$101,3,FALSE),""))</f>
        <v/>
      </c>
      <c r="F37" s="9">
        <f>IF('Zeiterfassung'!$C37="","",IFERROR(VLOOKUP('Zeiterfassung'!$C37,'Stammdaten'!$A$2:$F$101,4,FALSE),""))</f>
        <v/>
      </c>
      <c r="G37" s="10">
        <f>IF('Zeiterfassung'!$C37="","",IFERROR(IF(VLOOKUP('Zeiterfassung'!$C37,'Stammdaten'!$A$2:$F$101,6,FALSE)=1,"Vollzeit",IF(VLOOKUP('Zeiterfassung'!$C37,'Stammdaten'!$A$2:$F$101,6,FALSE)=0.8,"Teilzeit 80 %",IF(VLOOKUP('Zeiterfassung'!$C37,'Stammdaten'!$A$2:$F$101,6,FALSE)=0.85,"Teilzeit 85 %","Teilzeit 60 %"))),""))</f>
        <v/>
      </c>
      <c r="H37" s="11">
        <f>IF('Zeiterfassung'!$C37="","",IFERROR(VLOOKUP('Zeiterfassung'!$C37,'Stammdaten'!$A$2:$F$101,5,FALSE),""))</f>
        <v/>
      </c>
      <c r="I37" s="7" t="n"/>
      <c r="J37" s="7" t="n"/>
      <c r="K37" s="8" t="n"/>
      <c r="L37" s="11">
        <f>IF(OR('Zeiterfassung'!$B37="",'Zeiterfassung'!$C37=""),"",IF(OR('Zeiterfassung'!$I37="",'Zeiterfassung'!$J37=""),0,('Zeiterfassung'!$J37-'Zeiterfassung'!$I37)*24-'Zeiterfassung'!$K37+'Zeiterfassung'!$N37))</f>
        <v/>
      </c>
      <c r="M37" s="4" t="n"/>
      <c r="N37" s="8" t="n"/>
      <c r="O37" s="11">
        <f>IF('Zeiterfassung'!$B37="","",'Zeiterfassung'!$L37-'Zeiterfassung'!$H37)</f>
        <v/>
      </c>
      <c r="P37" s="11">
        <f>IF('Zeiterfassung'!$B37="","",SUM('Zeiterfassung'!$O$2:'Zeiterfassung'!$O37))</f>
        <v/>
      </c>
      <c r="Q37" s="10">
        <f>IF(OR('Zeiterfassung'!$B37="",'Zeiterfassung'!$C37=""),"",IF(AND('Zeiterfassung'!$B37&lt;&gt;"",'Zeiterfassung'!$C37&lt;&gt;"",OR('Zeiterfassung'!$L37&gt;0,'Zeiterfassung'!$N37&gt;0)),"Erfasst","Prüfen"))</f>
        <v/>
      </c>
      <c r="R37" s="4" t="n"/>
    </row>
    <row r="38">
      <c r="A38" s="2">
        <f>IF('Zeiterfassung'!$B38="","","ZE-"&amp;TEXT(ROW()-1,"0000"))</f>
        <v/>
      </c>
      <c r="B38" s="3" t="n"/>
      <c r="C38" s="4" t="n"/>
      <c r="D38" s="2">
        <f>IF('Zeiterfassung'!$C38="","",IFERROR(VLOOKUP('Zeiterfassung'!$C38,'Stammdaten'!$A$2:$F$101,2,FALSE),""))</f>
        <v/>
      </c>
      <c r="E38" s="5">
        <f>IF('Zeiterfassung'!$C38="","",IFERROR(VLOOKUP('Zeiterfassung'!$C38,'Stammdaten'!$A$2:$F$101,3,FALSE),""))</f>
        <v/>
      </c>
      <c r="F38" s="2">
        <f>IF('Zeiterfassung'!$C38="","",IFERROR(VLOOKUP('Zeiterfassung'!$C38,'Stammdaten'!$A$2:$F$101,4,FALSE),""))</f>
        <v/>
      </c>
      <c r="G38" s="5">
        <f>IF('Zeiterfassung'!$C38="","",IFERROR(IF(VLOOKUP('Zeiterfassung'!$C38,'Stammdaten'!$A$2:$F$101,6,FALSE)=1,"Vollzeit",IF(VLOOKUP('Zeiterfassung'!$C38,'Stammdaten'!$A$2:$F$101,6,FALSE)=0.8,"Teilzeit 80 %",IF(VLOOKUP('Zeiterfassung'!$C38,'Stammdaten'!$A$2:$F$101,6,FALSE)=0.85,"Teilzeit 85 %","Teilzeit 60 %"))),""))</f>
        <v/>
      </c>
      <c r="H38" s="6">
        <f>IF('Zeiterfassung'!$C38="","",IFERROR(VLOOKUP('Zeiterfassung'!$C38,'Stammdaten'!$A$2:$F$101,5,FALSE),""))</f>
        <v/>
      </c>
      <c r="I38" s="7" t="n"/>
      <c r="J38" s="7" t="n"/>
      <c r="K38" s="8" t="n"/>
      <c r="L38" s="6">
        <f>IF(OR('Zeiterfassung'!$B38="",'Zeiterfassung'!$C38=""),"",IF(OR('Zeiterfassung'!$I38="",'Zeiterfassung'!$J38=""),0,('Zeiterfassung'!$J38-'Zeiterfassung'!$I38)*24-'Zeiterfassung'!$K38+'Zeiterfassung'!$N38))</f>
        <v/>
      </c>
      <c r="M38" s="4" t="n"/>
      <c r="N38" s="8" t="n"/>
      <c r="O38" s="6">
        <f>IF('Zeiterfassung'!$B38="","",'Zeiterfassung'!$L38-'Zeiterfassung'!$H38)</f>
        <v/>
      </c>
      <c r="P38" s="6">
        <f>IF('Zeiterfassung'!$B38="","",SUM('Zeiterfassung'!$O$2:'Zeiterfassung'!$O38))</f>
        <v/>
      </c>
      <c r="Q38" s="5">
        <f>IF(OR('Zeiterfassung'!$B38="",'Zeiterfassung'!$C38=""),"",IF(AND('Zeiterfassung'!$B38&lt;&gt;"",'Zeiterfassung'!$C38&lt;&gt;"",OR('Zeiterfassung'!$L38&gt;0,'Zeiterfassung'!$N38&gt;0)),"Erfasst","Prüfen"))</f>
        <v/>
      </c>
      <c r="R38" s="4" t="n"/>
    </row>
    <row r="39">
      <c r="A39" s="9">
        <f>IF('Zeiterfassung'!$B39="","","ZE-"&amp;TEXT(ROW()-1,"0000"))</f>
        <v/>
      </c>
      <c r="B39" s="3" t="n"/>
      <c r="C39" s="4" t="n"/>
      <c r="D39" s="9">
        <f>IF('Zeiterfassung'!$C39="","",IFERROR(VLOOKUP('Zeiterfassung'!$C39,'Stammdaten'!$A$2:$F$101,2,FALSE),""))</f>
        <v/>
      </c>
      <c r="E39" s="10">
        <f>IF('Zeiterfassung'!$C39="","",IFERROR(VLOOKUP('Zeiterfassung'!$C39,'Stammdaten'!$A$2:$F$101,3,FALSE),""))</f>
        <v/>
      </c>
      <c r="F39" s="9">
        <f>IF('Zeiterfassung'!$C39="","",IFERROR(VLOOKUP('Zeiterfassung'!$C39,'Stammdaten'!$A$2:$F$101,4,FALSE),""))</f>
        <v/>
      </c>
      <c r="G39" s="10">
        <f>IF('Zeiterfassung'!$C39="","",IFERROR(IF(VLOOKUP('Zeiterfassung'!$C39,'Stammdaten'!$A$2:$F$101,6,FALSE)=1,"Vollzeit",IF(VLOOKUP('Zeiterfassung'!$C39,'Stammdaten'!$A$2:$F$101,6,FALSE)=0.8,"Teilzeit 80 %",IF(VLOOKUP('Zeiterfassung'!$C39,'Stammdaten'!$A$2:$F$101,6,FALSE)=0.85,"Teilzeit 85 %","Teilzeit 60 %"))),""))</f>
        <v/>
      </c>
      <c r="H39" s="11">
        <f>IF('Zeiterfassung'!$C39="","",IFERROR(VLOOKUP('Zeiterfassung'!$C39,'Stammdaten'!$A$2:$F$101,5,FALSE),""))</f>
        <v/>
      </c>
      <c r="I39" s="7" t="n"/>
      <c r="J39" s="7" t="n"/>
      <c r="K39" s="8" t="n"/>
      <c r="L39" s="11">
        <f>IF(OR('Zeiterfassung'!$B39="",'Zeiterfassung'!$C39=""),"",IF(OR('Zeiterfassung'!$I39="",'Zeiterfassung'!$J39=""),0,('Zeiterfassung'!$J39-'Zeiterfassung'!$I39)*24-'Zeiterfassung'!$K39+'Zeiterfassung'!$N39))</f>
        <v/>
      </c>
      <c r="M39" s="4" t="n"/>
      <c r="N39" s="8" t="n"/>
      <c r="O39" s="11">
        <f>IF('Zeiterfassung'!$B39="","",'Zeiterfassung'!$L39-'Zeiterfassung'!$H39)</f>
        <v/>
      </c>
      <c r="P39" s="11">
        <f>IF('Zeiterfassung'!$B39="","",SUM('Zeiterfassung'!$O$2:'Zeiterfassung'!$O39))</f>
        <v/>
      </c>
      <c r="Q39" s="10">
        <f>IF(OR('Zeiterfassung'!$B39="",'Zeiterfassung'!$C39=""),"",IF(AND('Zeiterfassung'!$B39&lt;&gt;"",'Zeiterfassung'!$C39&lt;&gt;"",OR('Zeiterfassung'!$L39&gt;0,'Zeiterfassung'!$N39&gt;0)),"Erfasst","Prüfen"))</f>
        <v/>
      </c>
      <c r="R39" s="4" t="n"/>
    </row>
    <row r="40">
      <c r="A40" s="2">
        <f>IF('Zeiterfassung'!$B40="","","ZE-"&amp;TEXT(ROW()-1,"0000"))</f>
        <v/>
      </c>
      <c r="B40" s="3" t="n"/>
      <c r="C40" s="4" t="n"/>
      <c r="D40" s="2">
        <f>IF('Zeiterfassung'!$C40="","",IFERROR(VLOOKUP('Zeiterfassung'!$C40,'Stammdaten'!$A$2:$F$101,2,FALSE),""))</f>
        <v/>
      </c>
      <c r="E40" s="5">
        <f>IF('Zeiterfassung'!$C40="","",IFERROR(VLOOKUP('Zeiterfassung'!$C40,'Stammdaten'!$A$2:$F$101,3,FALSE),""))</f>
        <v/>
      </c>
      <c r="F40" s="2">
        <f>IF('Zeiterfassung'!$C40="","",IFERROR(VLOOKUP('Zeiterfassung'!$C40,'Stammdaten'!$A$2:$F$101,4,FALSE),""))</f>
        <v/>
      </c>
      <c r="G40" s="5">
        <f>IF('Zeiterfassung'!$C40="","",IFERROR(IF(VLOOKUP('Zeiterfassung'!$C40,'Stammdaten'!$A$2:$F$101,6,FALSE)=1,"Vollzeit",IF(VLOOKUP('Zeiterfassung'!$C40,'Stammdaten'!$A$2:$F$101,6,FALSE)=0.8,"Teilzeit 80 %",IF(VLOOKUP('Zeiterfassung'!$C40,'Stammdaten'!$A$2:$F$101,6,FALSE)=0.85,"Teilzeit 85 %","Teilzeit 60 %"))),""))</f>
        <v/>
      </c>
      <c r="H40" s="6">
        <f>IF('Zeiterfassung'!$C40="","",IFERROR(VLOOKUP('Zeiterfassung'!$C40,'Stammdaten'!$A$2:$F$101,5,FALSE),""))</f>
        <v/>
      </c>
      <c r="I40" s="7" t="n"/>
      <c r="J40" s="7" t="n"/>
      <c r="K40" s="8" t="n"/>
      <c r="L40" s="6">
        <f>IF(OR('Zeiterfassung'!$B40="",'Zeiterfassung'!$C40=""),"",IF(OR('Zeiterfassung'!$I40="",'Zeiterfassung'!$J40=""),0,('Zeiterfassung'!$J40-'Zeiterfassung'!$I40)*24-'Zeiterfassung'!$K40+'Zeiterfassung'!$N40))</f>
        <v/>
      </c>
      <c r="M40" s="4" t="n"/>
      <c r="N40" s="8" t="n"/>
      <c r="O40" s="6">
        <f>IF('Zeiterfassung'!$B40="","",'Zeiterfassung'!$L40-'Zeiterfassung'!$H40)</f>
        <v/>
      </c>
      <c r="P40" s="6">
        <f>IF('Zeiterfassung'!$B40="","",SUM('Zeiterfassung'!$O$2:'Zeiterfassung'!$O40))</f>
        <v/>
      </c>
      <c r="Q40" s="5">
        <f>IF(OR('Zeiterfassung'!$B40="",'Zeiterfassung'!$C40=""),"",IF(AND('Zeiterfassung'!$B40&lt;&gt;"",'Zeiterfassung'!$C40&lt;&gt;"",OR('Zeiterfassung'!$L40&gt;0,'Zeiterfassung'!$N40&gt;0)),"Erfasst","Prüfen"))</f>
        <v/>
      </c>
      <c r="R40" s="4" t="n"/>
    </row>
    <row r="41">
      <c r="A41" s="9">
        <f>IF('Zeiterfassung'!$B41="","","ZE-"&amp;TEXT(ROW()-1,"0000"))</f>
        <v/>
      </c>
      <c r="B41" s="3" t="n"/>
      <c r="C41" s="4" t="n"/>
      <c r="D41" s="9">
        <f>IF('Zeiterfassung'!$C41="","",IFERROR(VLOOKUP('Zeiterfassung'!$C41,'Stammdaten'!$A$2:$F$101,2,FALSE),""))</f>
        <v/>
      </c>
      <c r="E41" s="10">
        <f>IF('Zeiterfassung'!$C41="","",IFERROR(VLOOKUP('Zeiterfassung'!$C41,'Stammdaten'!$A$2:$F$101,3,FALSE),""))</f>
        <v/>
      </c>
      <c r="F41" s="9">
        <f>IF('Zeiterfassung'!$C41="","",IFERROR(VLOOKUP('Zeiterfassung'!$C41,'Stammdaten'!$A$2:$F$101,4,FALSE),""))</f>
        <v/>
      </c>
      <c r="G41" s="10">
        <f>IF('Zeiterfassung'!$C41="","",IFERROR(IF(VLOOKUP('Zeiterfassung'!$C41,'Stammdaten'!$A$2:$F$101,6,FALSE)=1,"Vollzeit",IF(VLOOKUP('Zeiterfassung'!$C41,'Stammdaten'!$A$2:$F$101,6,FALSE)=0.8,"Teilzeit 80 %",IF(VLOOKUP('Zeiterfassung'!$C41,'Stammdaten'!$A$2:$F$101,6,FALSE)=0.85,"Teilzeit 85 %","Teilzeit 60 %"))),""))</f>
        <v/>
      </c>
      <c r="H41" s="11">
        <f>IF('Zeiterfassung'!$C41="","",IFERROR(VLOOKUP('Zeiterfassung'!$C41,'Stammdaten'!$A$2:$F$101,5,FALSE),""))</f>
        <v/>
      </c>
      <c r="I41" s="7" t="n"/>
      <c r="J41" s="7" t="n"/>
      <c r="K41" s="8" t="n"/>
      <c r="L41" s="11">
        <f>IF(OR('Zeiterfassung'!$B41="",'Zeiterfassung'!$C41=""),"",IF(OR('Zeiterfassung'!$I41="",'Zeiterfassung'!$J41=""),0,('Zeiterfassung'!$J41-'Zeiterfassung'!$I41)*24-'Zeiterfassung'!$K41+'Zeiterfassung'!$N41))</f>
        <v/>
      </c>
      <c r="M41" s="4" t="n"/>
      <c r="N41" s="8" t="n"/>
      <c r="O41" s="11">
        <f>IF('Zeiterfassung'!$B41="","",'Zeiterfassung'!$L41-'Zeiterfassung'!$H41)</f>
        <v/>
      </c>
      <c r="P41" s="11">
        <f>IF('Zeiterfassung'!$B41="","",SUM('Zeiterfassung'!$O$2:'Zeiterfassung'!$O41))</f>
        <v/>
      </c>
      <c r="Q41" s="10">
        <f>IF(OR('Zeiterfassung'!$B41="",'Zeiterfassung'!$C41=""),"",IF(AND('Zeiterfassung'!$B41&lt;&gt;"",'Zeiterfassung'!$C41&lt;&gt;"",OR('Zeiterfassung'!$L41&gt;0,'Zeiterfassung'!$N41&gt;0)),"Erfasst","Prüfen"))</f>
        <v/>
      </c>
      <c r="R41" s="4" t="n"/>
    </row>
    <row r="42">
      <c r="A42" s="2">
        <f>IF('Zeiterfassung'!$B42="","","ZE-"&amp;TEXT(ROW()-1,"0000"))</f>
        <v/>
      </c>
      <c r="B42" s="3" t="n"/>
      <c r="C42" s="4" t="n"/>
      <c r="D42" s="2">
        <f>IF('Zeiterfassung'!$C42="","",IFERROR(VLOOKUP('Zeiterfassung'!$C42,'Stammdaten'!$A$2:$F$101,2,FALSE),""))</f>
        <v/>
      </c>
      <c r="E42" s="5">
        <f>IF('Zeiterfassung'!$C42="","",IFERROR(VLOOKUP('Zeiterfassung'!$C42,'Stammdaten'!$A$2:$F$101,3,FALSE),""))</f>
        <v/>
      </c>
      <c r="F42" s="2">
        <f>IF('Zeiterfassung'!$C42="","",IFERROR(VLOOKUP('Zeiterfassung'!$C42,'Stammdaten'!$A$2:$F$101,4,FALSE),""))</f>
        <v/>
      </c>
      <c r="G42" s="5">
        <f>IF('Zeiterfassung'!$C42="","",IFERROR(IF(VLOOKUP('Zeiterfassung'!$C42,'Stammdaten'!$A$2:$F$101,6,FALSE)=1,"Vollzeit",IF(VLOOKUP('Zeiterfassung'!$C42,'Stammdaten'!$A$2:$F$101,6,FALSE)=0.8,"Teilzeit 80 %",IF(VLOOKUP('Zeiterfassung'!$C42,'Stammdaten'!$A$2:$F$101,6,FALSE)=0.85,"Teilzeit 85 %","Teilzeit 60 %"))),""))</f>
        <v/>
      </c>
      <c r="H42" s="6">
        <f>IF('Zeiterfassung'!$C42="","",IFERROR(VLOOKUP('Zeiterfassung'!$C42,'Stammdaten'!$A$2:$F$101,5,FALSE),""))</f>
        <v/>
      </c>
      <c r="I42" s="7" t="n"/>
      <c r="J42" s="7" t="n"/>
      <c r="K42" s="8" t="n"/>
      <c r="L42" s="6">
        <f>IF(OR('Zeiterfassung'!$B42="",'Zeiterfassung'!$C42=""),"",IF(OR('Zeiterfassung'!$I42="",'Zeiterfassung'!$J42=""),0,('Zeiterfassung'!$J42-'Zeiterfassung'!$I42)*24-'Zeiterfassung'!$K42+'Zeiterfassung'!$N42))</f>
        <v/>
      </c>
      <c r="M42" s="4" t="n"/>
      <c r="N42" s="8" t="n"/>
      <c r="O42" s="6">
        <f>IF('Zeiterfassung'!$B42="","",'Zeiterfassung'!$L42-'Zeiterfassung'!$H42)</f>
        <v/>
      </c>
      <c r="P42" s="6">
        <f>IF('Zeiterfassung'!$B42="","",SUM('Zeiterfassung'!$O$2:'Zeiterfassung'!$O42))</f>
        <v/>
      </c>
      <c r="Q42" s="5">
        <f>IF(OR('Zeiterfassung'!$B42="",'Zeiterfassung'!$C42=""),"",IF(AND('Zeiterfassung'!$B42&lt;&gt;"",'Zeiterfassung'!$C42&lt;&gt;"",OR('Zeiterfassung'!$L42&gt;0,'Zeiterfassung'!$N42&gt;0)),"Erfasst","Prüfen"))</f>
        <v/>
      </c>
      <c r="R42" s="4" t="n"/>
    </row>
    <row r="43">
      <c r="A43" s="9">
        <f>IF('Zeiterfassung'!$B43="","","ZE-"&amp;TEXT(ROW()-1,"0000"))</f>
        <v/>
      </c>
      <c r="B43" s="3" t="n"/>
      <c r="C43" s="4" t="n"/>
      <c r="D43" s="9">
        <f>IF('Zeiterfassung'!$C43="","",IFERROR(VLOOKUP('Zeiterfassung'!$C43,'Stammdaten'!$A$2:$F$101,2,FALSE),""))</f>
        <v/>
      </c>
      <c r="E43" s="10">
        <f>IF('Zeiterfassung'!$C43="","",IFERROR(VLOOKUP('Zeiterfassung'!$C43,'Stammdaten'!$A$2:$F$101,3,FALSE),""))</f>
        <v/>
      </c>
      <c r="F43" s="9">
        <f>IF('Zeiterfassung'!$C43="","",IFERROR(VLOOKUP('Zeiterfassung'!$C43,'Stammdaten'!$A$2:$F$101,4,FALSE),""))</f>
        <v/>
      </c>
      <c r="G43" s="10">
        <f>IF('Zeiterfassung'!$C43="","",IFERROR(IF(VLOOKUP('Zeiterfassung'!$C43,'Stammdaten'!$A$2:$F$101,6,FALSE)=1,"Vollzeit",IF(VLOOKUP('Zeiterfassung'!$C43,'Stammdaten'!$A$2:$F$101,6,FALSE)=0.8,"Teilzeit 80 %",IF(VLOOKUP('Zeiterfassung'!$C43,'Stammdaten'!$A$2:$F$101,6,FALSE)=0.85,"Teilzeit 85 %","Teilzeit 60 %"))),""))</f>
        <v/>
      </c>
      <c r="H43" s="11">
        <f>IF('Zeiterfassung'!$C43="","",IFERROR(VLOOKUP('Zeiterfassung'!$C43,'Stammdaten'!$A$2:$F$101,5,FALSE),""))</f>
        <v/>
      </c>
      <c r="I43" s="7" t="n"/>
      <c r="J43" s="7" t="n"/>
      <c r="K43" s="8" t="n"/>
      <c r="L43" s="11">
        <f>IF(OR('Zeiterfassung'!$B43="",'Zeiterfassung'!$C43=""),"",IF(OR('Zeiterfassung'!$I43="",'Zeiterfassung'!$J43=""),0,('Zeiterfassung'!$J43-'Zeiterfassung'!$I43)*24-'Zeiterfassung'!$K43+'Zeiterfassung'!$N43))</f>
        <v/>
      </c>
      <c r="M43" s="4" t="n"/>
      <c r="N43" s="8" t="n"/>
      <c r="O43" s="11">
        <f>IF('Zeiterfassung'!$B43="","",'Zeiterfassung'!$L43-'Zeiterfassung'!$H43)</f>
        <v/>
      </c>
      <c r="P43" s="11">
        <f>IF('Zeiterfassung'!$B43="","",SUM('Zeiterfassung'!$O$2:'Zeiterfassung'!$O43))</f>
        <v/>
      </c>
      <c r="Q43" s="10">
        <f>IF(OR('Zeiterfassung'!$B43="",'Zeiterfassung'!$C43=""),"",IF(AND('Zeiterfassung'!$B43&lt;&gt;"",'Zeiterfassung'!$C43&lt;&gt;"",OR('Zeiterfassung'!$L43&gt;0,'Zeiterfassung'!$N43&gt;0)),"Erfasst","Prüfen"))</f>
        <v/>
      </c>
      <c r="R43" s="4" t="n"/>
    </row>
    <row r="44">
      <c r="A44" s="2">
        <f>IF('Zeiterfassung'!$B44="","","ZE-"&amp;TEXT(ROW()-1,"0000"))</f>
        <v/>
      </c>
      <c r="B44" s="3" t="n"/>
      <c r="C44" s="4" t="n"/>
      <c r="D44" s="2">
        <f>IF('Zeiterfassung'!$C44="","",IFERROR(VLOOKUP('Zeiterfassung'!$C44,'Stammdaten'!$A$2:$F$101,2,FALSE),""))</f>
        <v/>
      </c>
      <c r="E44" s="5">
        <f>IF('Zeiterfassung'!$C44="","",IFERROR(VLOOKUP('Zeiterfassung'!$C44,'Stammdaten'!$A$2:$F$101,3,FALSE),""))</f>
        <v/>
      </c>
      <c r="F44" s="2">
        <f>IF('Zeiterfassung'!$C44="","",IFERROR(VLOOKUP('Zeiterfassung'!$C44,'Stammdaten'!$A$2:$F$101,4,FALSE),""))</f>
        <v/>
      </c>
      <c r="G44" s="5">
        <f>IF('Zeiterfassung'!$C44="","",IFERROR(IF(VLOOKUP('Zeiterfassung'!$C44,'Stammdaten'!$A$2:$F$101,6,FALSE)=1,"Vollzeit",IF(VLOOKUP('Zeiterfassung'!$C44,'Stammdaten'!$A$2:$F$101,6,FALSE)=0.8,"Teilzeit 80 %",IF(VLOOKUP('Zeiterfassung'!$C44,'Stammdaten'!$A$2:$F$101,6,FALSE)=0.85,"Teilzeit 85 %","Teilzeit 60 %"))),""))</f>
        <v/>
      </c>
      <c r="H44" s="6">
        <f>IF('Zeiterfassung'!$C44="","",IFERROR(VLOOKUP('Zeiterfassung'!$C44,'Stammdaten'!$A$2:$F$101,5,FALSE),""))</f>
        <v/>
      </c>
      <c r="I44" s="7" t="n"/>
      <c r="J44" s="7" t="n"/>
      <c r="K44" s="8" t="n"/>
      <c r="L44" s="6">
        <f>IF(OR('Zeiterfassung'!$B44="",'Zeiterfassung'!$C44=""),"",IF(OR('Zeiterfassung'!$I44="",'Zeiterfassung'!$J44=""),0,('Zeiterfassung'!$J44-'Zeiterfassung'!$I44)*24-'Zeiterfassung'!$K44+'Zeiterfassung'!$N44))</f>
        <v/>
      </c>
      <c r="M44" s="4" t="n"/>
      <c r="N44" s="8" t="n"/>
      <c r="O44" s="6">
        <f>IF('Zeiterfassung'!$B44="","",'Zeiterfassung'!$L44-'Zeiterfassung'!$H44)</f>
        <v/>
      </c>
      <c r="P44" s="6">
        <f>IF('Zeiterfassung'!$B44="","",SUM('Zeiterfassung'!$O$2:'Zeiterfassung'!$O44))</f>
        <v/>
      </c>
      <c r="Q44" s="5">
        <f>IF(OR('Zeiterfassung'!$B44="",'Zeiterfassung'!$C44=""),"",IF(AND('Zeiterfassung'!$B44&lt;&gt;"",'Zeiterfassung'!$C44&lt;&gt;"",OR('Zeiterfassung'!$L44&gt;0,'Zeiterfassung'!$N44&gt;0)),"Erfasst","Prüfen"))</f>
        <v/>
      </c>
      <c r="R44" s="4" t="n"/>
    </row>
    <row r="45">
      <c r="A45" s="9">
        <f>IF('Zeiterfassung'!$B45="","","ZE-"&amp;TEXT(ROW()-1,"0000"))</f>
        <v/>
      </c>
      <c r="B45" s="3" t="n"/>
      <c r="C45" s="4" t="n"/>
      <c r="D45" s="9">
        <f>IF('Zeiterfassung'!$C45="","",IFERROR(VLOOKUP('Zeiterfassung'!$C45,'Stammdaten'!$A$2:$F$101,2,FALSE),""))</f>
        <v/>
      </c>
      <c r="E45" s="10">
        <f>IF('Zeiterfassung'!$C45="","",IFERROR(VLOOKUP('Zeiterfassung'!$C45,'Stammdaten'!$A$2:$F$101,3,FALSE),""))</f>
        <v/>
      </c>
      <c r="F45" s="9">
        <f>IF('Zeiterfassung'!$C45="","",IFERROR(VLOOKUP('Zeiterfassung'!$C45,'Stammdaten'!$A$2:$F$101,4,FALSE),""))</f>
        <v/>
      </c>
      <c r="G45" s="10">
        <f>IF('Zeiterfassung'!$C45="","",IFERROR(IF(VLOOKUP('Zeiterfassung'!$C45,'Stammdaten'!$A$2:$F$101,6,FALSE)=1,"Vollzeit",IF(VLOOKUP('Zeiterfassung'!$C45,'Stammdaten'!$A$2:$F$101,6,FALSE)=0.8,"Teilzeit 80 %",IF(VLOOKUP('Zeiterfassung'!$C45,'Stammdaten'!$A$2:$F$101,6,FALSE)=0.85,"Teilzeit 85 %","Teilzeit 60 %"))),""))</f>
        <v/>
      </c>
      <c r="H45" s="11">
        <f>IF('Zeiterfassung'!$C45="","",IFERROR(VLOOKUP('Zeiterfassung'!$C45,'Stammdaten'!$A$2:$F$101,5,FALSE),""))</f>
        <v/>
      </c>
      <c r="I45" s="7" t="n"/>
      <c r="J45" s="7" t="n"/>
      <c r="K45" s="8" t="n"/>
      <c r="L45" s="11">
        <f>IF(OR('Zeiterfassung'!$B45="",'Zeiterfassung'!$C45=""),"",IF(OR('Zeiterfassung'!$I45="",'Zeiterfassung'!$J45=""),0,('Zeiterfassung'!$J45-'Zeiterfassung'!$I45)*24-'Zeiterfassung'!$K45+'Zeiterfassung'!$N45))</f>
        <v/>
      </c>
      <c r="M45" s="4" t="n"/>
      <c r="N45" s="8" t="n"/>
      <c r="O45" s="11">
        <f>IF('Zeiterfassung'!$B45="","",'Zeiterfassung'!$L45-'Zeiterfassung'!$H45)</f>
        <v/>
      </c>
      <c r="P45" s="11">
        <f>IF('Zeiterfassung'!$B45="","",SUM('Zeiterfassung'!$O$2:'Zeiterfassung'!$O45))</f>
        <v/>
      </c>
      <c r="Q45" s="10">
        <f>IF(OR('Zeiterfassung'!$B45="",'Zeiterfassung'!$C45=""),"",IF(AND('Zeiterfassung'!$B45&lt;&gt;"",'Zeiterfassung'!$C45&lt;&gt;"",OR('Zeiterfassung'!$L45&gt;0,'Zeiterfassung'!$N45&gt;0)),"Erfasst","Prüfen"))</f>
        <v/>
      </c>
      <c r="R45" s="4" t="n"/>
    </row>
    <row r="46">
      <c r="A46" s="2">
        <f>IF('Zeiterfassung'!$B46="","","ZE-"&amp;TEXT(ROW()-1,"0000"))</f>
        <v/>
      </c>
      <c r="B46" s="3" t="n"/>
      <c r="C46" s="4" t="n"/>
      <c r="D46" s="2">
        <f>IF('Zeiterfassung'!$C46="","",IFERROR(VLOOKUP('Zeiterfassung'!$C46,'Stammdaten'!$A$2:$F$101,2,FALSE),""))</f>
        <v/>
      </c>
      <c r="E46" s="5">
        <f>IF('Zeiterfassung'!$C46="","",IFERROR(VLOOKUP('Zeiterfassung'!$C46,'Stammdaten'!$A$2:$F$101,3,FALSE),""))</f>
        <v/>
      </c>
      <c r="F46" s="2">
        <f>IF('Zeiterfassung'!$C46="","",IFERROR(VLOOKUP('Zeiterfassung'!$C46,'Stammdaten'!$A$2:$F$101,4,FALSE),""))</f>
        <v/>
      </c>
      <c r="G46" s="5">
        <f>IF('Zeiterfassung'!$C46="","",IFERROR(IF(VLOOKUP('Zeiterfassung'!$C46,'Stammdaten'!$A$2:$F$101,6,FALSE)=1,"Vollzeit",IF(VLOOKUP('Zeiterfassung'!$C46,'Stammdaten'!$A$2:$F$101,6,FALSE)=0.8,"Teilzeit 80 %",IF(VLOOKUP('Zeiterfassung'!$C46,'Stammdaten'!$A$2:$F$101,6,FALSE)=0.85,"Teilzeit 85 %","Teilzeit 60 %"))),""))</f>
        <v/>
      </c>
      <c r="H46" s="6">
        <f>IF('Zeiterfassung'!$C46="","",IFERROR(VLOOKUP('Zeiterfassung'!$C46,'Stammdaten'!$A$2:$F$101,5,FALSE),""))</f>
        <v/>
      </c>
      <c r="I46" s="7" t="n"/>
      <c r="J46" s="7" t="n"/>
      <c r="K46" s="8" t="n"/>
      <c r="L46" s="6">
        <f>IF(OR('Zeiterfassung'!$B46="",'Zeiterfassung'!$C46=""),"",IF(OR('Zeiterfassung'!$I46="",'Zeiterfassung'!$J46=""),0,('Zeiterfassung'!$J46-'Zeiterfassung'!$I46)*24-'Zeiterfassung'!$K46+'Zeiterfassung'!$N46))</f>
        <v/>
      </c>
      <c r="M46" s="4" t="n"/>
      <c r="N46" s="8" t="n"/>
      <c r="O46" s="6">
        <f>IF('Zeiterfassung'!$B46="","",'Zeiterfassung'!$L46-'Zeiterfassung'!$H46)</f>
        <v/>
      </c>
      <c r="P46" s="6">
        <f>IF('Zeiterfassung'!$B46="","",SUM('Zeiterfassung'!$O$2:'Zeiterfassung'!$O46))</f>
        <v/>
      </c>
      <c r="Q46" s="5">
        <f>IF(OR('Zeiterfassung'!$B46="",'Zeiterfassung'!$C46=""),"",IF(AND('Zeiterfassung'!$B46&lt;&gt;"",'Zeiterfassung'!$C46&lt;&gt;"",OR('Zeiterfassung'!$L46&gt;0,'Zeiterfassung'!$N46&gt;0)),"Erfasst","Prüfen"))</f>
        <v/>
      </c>
      <c r="R46" s="4" t="n"/>
    </row>
    <row r="47">
      <c r="A47" s="9">
        <f>IF('Zeiterfassung'!$B47="","","ZE-"&amp;TEXT(ROW()-1,"0000"))</f>
        <v/>
      </c>
      <c r="B47" s="3" t="n"/>
      <c r="C47" s="4" t="n"/>
      <c r="D47" s="9">
        <f>IF('Zeiterfassung'!$C47="","",IFERROR(VLOOKUP('Zeiterfassung'!$C47,'Stammdaten'!$A$2:$F$101,2,FALSE),""))</f>
        <v/>
      </c>
      <c r="E47" s="10">
        <f>IF('Zeiterfassung'!$C47="","",IFERROR(VLOOKUP('Zeiterfassung'!$C47,'Stammdaten'!$A$2:$F$101,3,FALSE),""))</f>
        <v/>
      </c>
      <c r="F47" s="9">
        <f>IF('Zeiterfassung'!$C47="","",IFERROR(VLOOKUP('Zeiterfassung'!$C47,'Stammdaten'!$A$2:$F$101,4,FALSE),""))</f>
        <v/>
      </c>
      <c r="G47" s="10">
        <f>IF('Zeiterfassung'!$C47="","",IFERROR(IF(VLOOKUP('Zeiterfassung'!$C47,'Stammdaten'!$A$2:$F$101,6,FALSE)=1,"Vollzeit",IF(VLOOKUP('Zeiterfassung'!$C47,'Stammdaten'!$A$2:$F$101,6,FALSE)=0.8,"Teilzeit 80 %",IF(VLOOKUP('Zeiterfassung'!$C47,'Stammdaten'!$A$2:$F$101,6,FALSE)=0.85,"Teilzeit 85 %","Teilzeit 60 %"))),""))</f>
        <v/>
      </c>
      <c r="H47" s="11">
        <f>IF('Zeiterfassung'!$C47="","",IFERROR(VLOOKUP('Zeiterfassung'!$C47,'Stammdaten'!$A$2:$F$101,5,FALSE),""))</f>
        <v/>
      </c>
      <c r="I47" s="7" t="n"/>
      <c r="J47" s="7" t="n"/>
      <c r="K47" s="8" t="n"/>
      <c r="L47" s="11">
        <f>IF(OR('Zeiterfassung'!$B47="",'Zeiterfassung'!$C47=""),"",IF(OR('Zeiterfassung'!$I47="",'Zeiterfassung'!$J47=""),0,('Zeiterfassung'!$J47-'Zeiterfassung'!$I47)*24-'Zeiterfassung'!$K47+'Zeiterfassung'!$N47))</f>
        <v/>
      </c>
      <c r="M47" s="4" t="n"/>
      <c r="N47" s="8" t="n"/>
      <c r="O47" s="11">
        <f>IF('Zeiterfassung'!$B47="","",'Zeiterfassung'!$L47-'Zeiterfassung'!$H47)</f>
        <v/>
      </c>
      <c r="P47" s="11">
        <f>IF('Zeiterfassung'!$B47="","",SUM('Zeiterfassung'!$O$2:'Zeiterfassung'!$O47))</f>
        <v/>
      </c>
      <c r="Q47" s="10">
        <f>IF(OR('Zeiterfassung'!$B47="",'Zeiterfassung'!$C47=""),"",IF(AND('Zeiterfassung'!$B47&lt;&gt;"",'Zeiterfassung'!$C47&lt;&gt;"",OR('Zeiterfassung'!$L47&gt;0,'Zeiterfassung'!$N47&gt;0)),"Erfasst","Prüfen"))</f>
        <v/>
      </c>
      <c r="R47" s="4" t="n"/>
    </row>
    <row r="48">
      <c r="A48" s="2">
        <f>IF('Zeiterfassung'!$B48="","","ZE-"&amp;TEXT(ROW()-1,"0000"))</f>
        <v/>
      </c>
      <c r="B48" s="3" t="n"/>
      <c r="C48" s="4" t="n"/>
      <c r="D48" s="2">
        <f>IF('Zeiterfassung'!$C48="","",IFERROR(VLOOKUP('Zeiterfassung'!$C48,'Stammdaten'!$A$2:$F$101,2,FALSE),""))</f>
        <v/>
      </c>
      <c r="E48" s="5">
        <f>IF('Zeiterfassung'!$C48="","",IFERROR(VLOOKUP('Zeiterfassung'!$C48,'Stammdaten'!$A$2:$F$101,3,FALSE),""))</f>
        <v/>
      </c>
      <c r="F48" s="2">
        <f>IF('Zeiterfassung'!$C48="","",IFERROR(VLOOKUP('Zeiterfassung'!$C48,'Stammdaten'!$A$2:$F$101,4,FALSE),""))</f>
        <v/>
      </c>
      <c r="G48" s="5">
        <f>IF('Zeiterfassung'!$C48="","",IFERROR(IF(VLOOKUP('Zeiterfassung'!$C48,'Stammdaten'!$A$2:$F$101,6,FALSE)=1,"Vollzeit",IF(VLOOKUP('Zeiterfassung'!$C48,'Stammdaten'!$A$2:$F$101,6,FALSE)=0.8,"Teilzeit 80 %",IF(VLOOKUP('Zeiterfassung'!$C48,'Stammdaten'!$A$2:$F$101,6,FALSE)=0.85,"Teilzeit 85 %","Teilzeit 60 %"))),""))</f>
        <v/>
      </c>
      <c r="H48" s="6">
        <f>IF('Zeiterfassung'!$C48="","",IFERROR(VLOOKUP('Zeiterfassung'!$C48,'Stammdaten'!$A$2:$F$101,5,FALSE),""))</f>
        <v/>
      </c>
      <c r="I48" s="7" t="n"/>
      <c r="J48" s="7" t="n"/>
      <c r="K48" s="8" t="n"/>
      <c r="L48" s="6">
        <f>IF(OR('Zeiterfassung'!$B48="",'Zeiterfassung'!$C48=""),"",IF(OR('Zeiterfassung'!$I48="",'Zeiterfassung'!$J48=""),0,('Zeiterfassung'!$J48-'Zeiterfassung'!$I48)*24-'Zeiterfassung'!$K48+'Zeiterfassung'!$N48))</f>
        <v/>
      </c>
      <c r="M48" s="4" t="n"/>
      <c r="N48" s="8" t="n"/>
      <c r="O48" s="6">
        <f>IF('Zeiterfassung'!$B48="","",'Zeiterfassung'!$L48-'Zeiterfassung'!$H48)</f>
        <v/>
      </c>
      <c r="P48" s="6">
        <f>IF('Zeiterfassung'!$B48="","",SUM('Zeiterfassung'!$O$2:'Zeiterfassung'!$O48))</f>
        <v/>
      </c>
      <c r="Q48" s="5">
        <f>IF(OR('Zeiterfassung'!$B48="",'Zeiterfassung'!$C48=""),"",IF(AND('Zeiterfassung'!$B48&lt;&gt;"",'Zeiterfassung'!$C48&lt;&gt;"",OR('Zeiterfassung'!$L48&gt;0,'Zeiterfassung'!$N48&gt;0)),"Erfasst","Prüfen"))</f>
        <v/>
      </c>
      <c r="R48" s="4" t="n"/>
    </row>
    <row r="49">
      <c r="A49" s="9">
        <f>IF('Zeiterfassung'!$B49="","","ZE-"&amp;TEXT(ROW()-1,"0000"))</f>
        <v/>
      </c>
      <c r="B49" s="3" t="n"/>
      <c r="C49" s="4" t="n"/>
      <c r="D49" s="9">
        <f>IF('Zeiterfassung'!$C49="","",IFERROR(VLOOKUP('Zeiterfassung'!$C49,'Stammdaten'!$A$2:$F$101,2,FALSE),""))</f>
        <v/>
      </c>
      <c r="E49" s="10">
        <f>IF('Zeiterfassung'!$C49="","",IFERROR(VLOOKUP('Zeiterfassung'!$C49,'Stammdaten'!$A$2:$F$101,3,FALSE),""))</f>
        <v/>
      </c>
      <c r="F49" s="9">
        <f>IF('Zeiterfassung'!$C49="","",IFERROR(VLOOKUP('Zeiterfassung'!$C49,'Stammdaten'!$A$2:$F$101,4,FALSE),""))</f>
        <v/>
      </c>
      <c r="G49" s="10">
        <f>IF('Zeiterfassung'!$C49="","",IFERROR(IF(VLOOKUP('Zeiterfassung'!$C49,'Stammdaten'!$A$2:$F$101,6,FALSE)=1,"Vollzeit",IF(VLOOKUP('Zeiterfassung'!$C49,'Stammdaten'!$A$2:$F$101,6,FALSE)=0.8,"Teilzeit 80 %",IF(VLOOKUP('Zeiterfassung'!$C49,'Stammdaten'!$A$2:$F$101,6,FALSE)=0.85,"Teilzeit 85 %","Teilzeit 60 %"))),""))</f>
        <v/>
      </c>
      <c r="H49" s="11">
        <f>IF('Zeiterfassung'!$C49="","",IFERROR(VLOOKUP('Zeiterfassung'!$C49,'Stammdaten'!$A$2:$F$101,5,FALSE),""))</f>
        <v/>
      </c>
      <c r="I49" s="7" t="n"/>
      <c r="J49" s="7" t="n"/>
      <c r="K49" s="8" t="n"/>
      <c r="L49" s="11">
        <f>IF(OR('Zeiterfassung'!$B49="",'Zeiterfassung'!$C49=""),"",IF(OR('Zeiterfassung'!$I49="",'Zeiterfassung'!$J49=""),0,('Zeiterfassung'!$J49-'Zeiterfassung'!$I49)*24-'Zeiterfassung'!$K49+'Zeiterfassung'!$N49))</f>
        <v/>
      </c>
      <c r="M49" s="4" t="n"/>
      <c r="N49" s="8" t="n"/>
      <c r="O49" s="11">
        <f>IF('Zeiterfassung'!$B49="","",'Zeiterfassung'!$L49-'Zeiterfassung'!$H49)</f>
        <v/>
      </c>
      <c r="P49" s="11">
        <f>IF('Zeiterfassung'!$B49="","",SUM('Zeiterfassung'!$O$2:'Zeiterfassung'!$O49))</f>
        <v/>
      </c>
      <c r="Q49" s="10">
        <f>IF(OR('Zeiterfassung'!$B49="",'Zeiterfassung'!$C49=""),"",IF(AND('Zeiterfassung'!$B49&lt;&gt;"",'Zeiterfassung'!$C49&lt;&gt;"",OR('Zeiterfassung'!$L49&gt;0,'Zeiterfassung'!$N49&gt;0)),"Erfasst","Prüfen"))</f>
        <v/>
      </c>
      <c r="R49" s="4" t="n"/>
    </row>
    <row r="50">
      <c r="A50" s="2">
        <f>IF('Zeiterfassung'!$B50="","","ZE-"&amp;TEXT(ROW()-1,"0000"))</f>
        <v/>
      </c>
      <c r="B50" s="3" t="n"/>
      <c r="C50" s="4" t="n"/>
      <c r="D50" s="2">
        <f>IF('Zeiterfassung'!$C50="","",IFERROR(VLOOKUP('Zeiterfassung'!$C50,'Stammdaten'!$A$2:$F$101,2,FALSE),""))</f>
        <v/>
      </c>
      <c r="E50" s="5">
        <f>IF('Zeiterfassung'!$C50="","",IFERROR(VLOOKUP('Zeiterfassung'!$C50,'Stammdaten'!$A$2:$F$101,3,FALSE),""))</f>
        <v/>
      </c>
      <c r="F50" s="2">
        <f>IF('Zeiterfassung'!$C50="","",IFERROR(VLOOKUP('Zeiterfassung'!$C50,'Stammdaten'!$A$2:$F$101,4,FALSE),""))</f>
        <v/>
      </c>
      <c r="G50" s="5">
        <f>IF('Zeiterfassung'!$C50="","",IFERROR(IF(VLOOKUP('Zeiterfassung'!$C50,'Stammdaten'!$A$2:$F$101,6,FALSE)=1,"Vollzeit",IF(VLOOKUP('Zeiterfassung'!$C50,'Stammdaten'!$A$2:$F$101,6,FALSE)=0.8,"Teilzeit 80 %",IF(VLOOKUP('Zeiterfassung'!$C50,'Stammdaten'!$A$2:$F$101,6,FALSE)=0.85,"Teilzeit 85 %","Teilzeit 60 %"))),""))</f>
        <v/>
      </c>
      <c r="H50" s="6">
        <f>IF('Zeiterfassung'!$C50="","",IFERROR(VLOOKUP('Zeiterfassung'!$C50,'Stammdaten'!$A$2:$F$101,5,FALSE),""))</f>
        <v/>
      </c>
      <c r="I50" s="7" t="n"/>
      <c r="J50" s="7" t="n"/>
      <c r="K50" s="8" t="n"/>
      <c r="L50" s="6">
        <f>IF(OR('Zeiterfassung'!$B50="",'Zeiterfassung'!$C50=""),"",IF(OR('Zeiterfassung'!$I50="",'Zeiterfassung'!$J50=""),0,('Zeiterfassung'!$J50-'Zeiterfassung'!$I50)*24-'Zeiterfassung'!$K50+'Zeiterfassung'!$N50))</f>
        <v/>
      </c>
      <c r="M50" s="4" t="n"/>
      <c r="N50" s="8" t="n"/>
      <c r="O50" s="6">
        <f>IF('Zeiterfassung'!$B50="","",'Zeiterfassung'!$L50-'Zeiterfassung'!$H50)</f>
        <v/>
      </c>
      <c r="P50" s="6">
        <f>IF('Zeiterfassung'!$B50="","",SUM('Zeiterfassung'!$O$2:'Zeiterfassung'!$O50))</f>
        <v/>
      </c>
      <c r="Q50" s="5">
        <f>IF(OR('Zeiterfassung'!$B50="",'Zeiterfassung'!$C50=""),"",IF(AND('Zeiterfassung'!$B50&lt;&gt;"",'Zeiterfassung'!$C50&lt;&gt;"",OR('Zeiterfassung'!$L50&gt;0,'Zeiterfassung'!$N50&gt;0)),"Erfasst","Prüfen"))</f>
        <v/>
      </c>
      <c r="R50" s="4" t="n"/>
    </row>
    <row r="51">
      <c r="A51" s="9">
        <f>IF('Zeiterfassung'!$B51="","","ZE-"&amp;TEXT(ROW()-1,"0000"))</f>
        <v/>
      </c>
      <c r="B51" s="3" t="n"/>
      <c r="C51" s="4" t="n"/>
      <c r="D51" s="9">
        <f>IF('Zeiterfassung'!$C51="","",IFERROR(VLOOKUP('Zeiterfassung'!$C51,'Stammdaten'!$A$2:$F$101,2,FALSE),""))</f>
        <v/>
      </c>
      <c r="E51" s="10">
        <f>IF('Zeiterfassung'!$C51="","",IFERROR(VLOOKUP('Zeiterfassung'!$C51,'Stammdaten'!$A$2:$F$101,3,FALSE),""))</f>
        <v/>
      </c>
      <c r="F51" s="9">
        <f>IF('Zeiterfassung'!$C51="","",IFERROR(VLOOKUP('Zeiterfassung'!$C51,'Stammdaten'!$A$2:$F$101,4,FALSE),""))</f>
        <v/>
      </c>
      <c r="G51" s="10">
        <f>IF('Zeiterfassung'!$C51="","",IFERROR(IF(VLOOKUP('Zeiterfassung'!$C51,'Stammdaten'!$A$2:$F$101,6,FALSE)=1,"Vollzeit",IF(VLOOKUP('Zeiterfassung'!$C51,'Stammdaten'!$A$2:$F$101,6,FALSE)=0.8,"Teilzeit 80 %",IF(VLOOKUP('Zeiterfassung'!$C51,'Stammdaten'!$A$2:$F$101,6,FALSE)=0.85,"Teilzeit 85 %","Teilzeit 60 %"))),""))</f>
        <v/>
      </c>
      <c r="H51" s="11">
        <f>IF('Zeiterfassung'!$C51="","",IFERROR(VLOOKUP('Zeiterfassung'!$C51,'Stammdaten'!$A$2:$F$101,5,FALSE),""))</f>
        <v/>
      </c>
      <c r="I51" s="7" t="n"/>
      <c r="J51" s="7" t="n"/>
      <c r="K51" s="8" t="n"/>
      <c r="L51" s="11">
        <f>IF(OR('Zeiterfassung'!$B51="",'Zeiterfassung'!$C51=""),"",IF(OR('Zeiterfassung'!$I51="",'Zeiterfassung'!$J51=""),0,('Zeiterfassung'!$J51-'Zeiterfassung'!$I51)*24-'Zeiterfassung'!$K51+'Zeiterfassung'!$N51))</f>
        <v/>
      </c>
      <c r="M51" s="4" t="n"/>
      <c r="N51" s="8" t="n"/>
      <c r="O51" s="11">
        <f>IF('Zeiterfassung'!$B51="","",'Zeiterfassung'!$L51-'Zeiterfassung'!$H51)</f>
        <v/>
      </c>
      <c r="P51" s="11">
        <f>IF('Zeiterfassung'!$B51="","",SUM('Zeiterfassung'!$O$2:'Zeiterfassung'!$O51))</f>
        <v/>
      </c>
      <c r="Q51" s="10">
        <f>IF(OR('Zeiterfassung'!$B51="",'Zeiterfassung'!$C51=""),"",IF(AND('Zeiterfassung'!$B51&lt;&gt;"",'Zeiterfassung'!$C51&lt;&gt;"",OR('Zeiterfassung'!$L51&gt;0,'Zeiterfassung'!$N51&gt;0)),"Erfasst","Prüfen"))</f>
        <v/>
      </c>
      <c r="R51" s="4" t="n"/>
    </row>
    <row r="52">
      <c r="A52" s="2">
        <f>IF('Zeiterfassung'!$B52="","","ZE-"&amp;TEXT(ROW()-1,"0000"))</f>
        <v/>
      </c>
      <c r="B52" s="3" t="n"/>
      <c r="C52" s="4" t="n"/>
      <c r="D52" s="2">
        <f>IF('Zeiterfassung'!$C52="","",IFERROR(VLOOKUP('Zeiterfassung'!$C52,'Stammdaten'!$A$2:$F$101,2,FALSE),""))</f>
        <v/>
      </c>
      <c r="E52" s="5">
        <f>IF('Zeiterfassung'!$C52="","",IFERROR(VLOOKUP('Zeiterfassung'!$C52,'Stammdaten'!$A$2:$F$101,3,FALSE),""))</f>
        <v/>
      </c>
      <c r="F52" s="2">
        <f>IF('Zeiterfassung'!$C52="","",IFERROR(VLOOKUP('Zeiterfassung'!$C52,'Stammdaten'!$A$2:$F$101,4,FALSE),""))</f>
        <v/>
      </c>
      <c r="G52" s="5">
        <f>IF('Zeiterfassung'!$C52="","",IFERROR(IF(VLOOKUP('Zeiterfassung'!$C52,'Stammdaten'!$A$2:$F$101,6,FALSE)=1,"Vollzeit",IF(VLOOKUP('Zeiterfassung'!$C52,'Stammdaten'!$A$2:$F$101,6,FALSE)=0.8,"Teilzeit 80 %",IF(VLOOKUP('Zeiterfassung'!$C52,'Stammdaten'!$A$2:$F$101,6,FALSE)=0.85,"Teilzeit 85 %","Teilzeit 60 %"))),""))</f>
        <v/>
      </c>
      <c r="H52" s="6">
        <f>IF('Zeiterfassung'!$C52="","",IFERROR(VLOOKUP('Zeiterfassung'!$C52,'Stammdaten'!$A$2:$F$101,5,FALSE),""))</f>
        <v/>
      </c>
      <c r="I52" s="7" t="n"/>
      <c r="J52" s="7" t="n"/>
      <c r="K52" s="8" t="n"/>
      <c r="L52" s="6">
        <f>IF(OR('Zeiterfassung'!$B52="",'Zeiterfassung'!$C52=""),"",IF(OR('Zeiterfassung'!$I52="",'Zeiterfassung'!$J52=""),0,('Zeiterfassung'!$J52-'Zeiterfassung'!$I52)*24-'Zeiterfassung'!$K52+'Zeiterfassung'!$N52))</f>
        <v/>
      </c>
      <c r="M52" s="4" t="n"/>
      <c r="N52" s="8" t="n"/>
      <c r="O52" s="6">
        <f>IF('Zeiterfassung'!$B52="","",'Zeiterfassung'!$L52-'Zeiterfassung'!$H52)</f>
        <v/>
      </c>
      <c r="P52" s="6">
        <f>IF('Zeiterfassung'!$B52="","",SUM('Zeiterfassung'!$O$2:'Zeiterfassung'!$O52))</f>
        <v/>
      </c>
      <c r="Q52" s="5">
        <f>IF(OR('Zeiterfassung'!$B52="",'Zeiterfassung'!$C52=""),"",IF(AND('Zeiterfassung'!$B52&lt;&gt;"",'Zeiterfassung'!$C52&lt;&gt;"",OR('Zeiterfassung'!$L52&gt;0,'Zeiterfassung'!$N52&gt;0)),"Erfasst","Prüfen"))</f>
        <v/>
      </c>
      <c r="R52" s="4" t="n"/>
    </row>
    <row r="53">
      <c r="A53" s="9">
        <f>IF('Zeiterfassung'!$B53="","","ZE-"&amp;TEXT(ROW()-1,"0000"))</f>
        <v/>
      </c>
      <c r="B53" s="3" t="n"/>
      <c r="C53" s="4" t="n"/>
      <c r="D53" s="9">
        <f>IF('Zeiterfassung'!$C53="","",IFERROR(VLOOKUP('Zeiterfassung'!$C53,'Stammdaten'!$A$2:$F$101,2,FALSE),""))</f>
        <v/>
      </c>
      <c r="E53" s="10">
        <f>IF('Zeiterfassung'!$C53="","",IFERROR(VLOOKUP('Zeiterfassung'!$C53,'Stammdaten'!$A$2:$F$101,3,FALSE),""))</f>
        <v/>
      </c>
      <c r="F53" s="9">
        <f>IF('Zeiterfassung'!$C53="","",IFERROR(VLOOKUP('Zeiterfassung'!$C53,'Stammdaten'!$A$2:$F$101,4,FALSE),""))</f>
        <v/>
      </c>
      <c r="G53" s="10">
        <f>IF('Zeiterfassung'!$C53="","",IFERROR(IF(VLOOKUP('Zeiterfassung'!$C53,'Stammdaten'!$A$2:$F$101,6,FALSE)=1,"Vollzeit",IF(VLOOKUP('Zeiterfassung'!$C53,'Stammdaten'!$A$2:$F$101,6,FALSE)=0.8,"Teilzeit 80 %",IF(VLOOKUP('Zeiterfassung'!$C53,'Stammdaten'!$A$2:$F$101,6,FALSE)=0.85,"Teilzeit 85 %","Teilzeit 60 %"))),""))</f>
        <v/>
      </c>
      <c r="H53" s="11">
        <f>IF('Zeiterfassung'!$C53="","",IFERROR(VLOOKUP('Zeiterfassung'!$C53,'Stammdaten'!$A$2:$F$101,5,FALSE),""))</f>
        <v/>
      </c>
      <c r="I53" s="7" t="n"/>
      <c r="J53" s="7" t="n"/>
      <c r="K53" s="8" t="n"/>
      <c r="L53" s="11">
        <f>IF(OR('Zeiterfassung'!$B53="",'Zeiterfassung'!$C53=""),"",IF(OR('Zeiterfassung'!$I53="",'Zeiterfassung'!$J53=""),0,('Zeiterfassung'!$J53-'Zeiterfassung'!$I53)*24-'Zeiterfassung'!$K53+'Zeiterfassung'!$N53))</f>
        <v/>
      </c>
      <c r="M53" s="4" t="n"/>
      <c r="N53" s="8" t="n"/>
      <c r="O53" s="11">
        <f>IF('Zeiterfassung'!$B53="","",'Zeiterfassung'!$L53-'Zeiterfassung'!$H53)</f>
        <v/>
      </c>
      <c r="P53" s="11">
        <f>IF('Zeiterfassung'!$B53="","",SUM('Zeiterfassung'!$O$2:'Zeiterfassung'!$O53))</f>
        <v/>
      </c>
      <c r="Q53" s="10">
        <f>IF(OR('Zeiterfassung'!$B53="",'Zeiterfassung'!$C53=""),"",IF(AND('Zeiterfassung'!$B53&lt;&gt;"",'Zeiterfassung'!$C53&lt;&gt;"",OR('Zeiterfassung'!$L53&gt;0,'Zeiterfassung'!$N53&gt;0)),"Erfasst","Prüfen"))</f>
        <v/>
      </c>
      <c r="R53" s="4" t="n"/>
    </row>
    <row r="54">
      <c r="A54" s="2">
        <f>IF('Zeiterfassung'!$B54="","","ZE-"&amp;TEXT(ROW()-1,"0000"))</f>
        <v/>
      </c>
      <c r="B54" s="3" t="n"/>
      <c r="C54" s="4" t="n"/>
      <c r="D54" s="2">
        <f>IF('Zeiterfassung'!$C54="","",IFERROR(VLOOKUP('Zeiterfassung'!$C54,'Stammdaten'!$A$2:$F$101,2,FALSE),""))</f>
        <v/>
      </c>
      <c r="E54" s="5">
        <f>IF('Zeiterfassung'!$C54="","",IFERROR(VLOOKUP('Zeiterfassung'!$C54,'Stammdaten'!$A$2:$F$101,3,FALSE),""))</f>
        <v/>
      </c>
      <c r="F54" s="2">
        <f>IF('Zeiterfassung'!$C54="","",IFERROR(VLOOKUP('Zeiterfassung'!$C54,'Stammdaten'!$A$2:$F$101,4,FALSE),""))</f>
        <v/>
      </c>
      <c r="G54" s="5">
        <f>IF('Zeiterfassung'!$C54="","",IFERROR(IF(VLOOKUP('Zeiterfassung'!$C54,'Stammdaten'!$A$2:$F$101,6,FALSE)=1,"Vollzeit",IF(VLOOKUP('Zeiterfassung'!$C54,'Stammdaten'!$A$2:$F$101,6,FALSE)=0.8,"Teilzeit 80 %",IF(VLOOKUP('Zeiterfassung'!$C54,'Stammdaten'!$A$2:$F$101,6,FALSE)=0.85,"Teilzeit 85 %","Teilzeit 60 %"))),""))</f>
        <v/>
      </c>
      <c r="H54" s="6">
        <f>IF('Zeiterfassung'!$C54="","",IFERROR(VLOOKUP('Zeiterfassung'!$C54,'Stammdaten'!$A$2:$F$101,5,FALSE),""))</f>
        <v/>
      </c>
      <c r="I54" s="7" t="n"/>
      <c r="J54" s="7" t="n"/>
      <c r="K54" s="8" t="n"/>
      <c r="L54" s="6">
        <f>IF(OR('Zeiterfassung'!$B54="",'Zeiterfassung'!$C54=""),"",IF(OR('Zeiterfassung'!$I54="",'Zeiterfassung'!$J54=""),0,('Zeiterfassung'!$J54-'Zeiterfassung'!$I54)*24-'Zeiterfassung'!$K54+'Zeiterfassung'!$N54))</f>
        <v/>
      </c>
      <c r="M54" s="4" t="n"/>
      <c r="N54" s="8" t="n"/>
      <c r="O54" s="6">
        <f>IF('Zeiterfassung'!$B54="","",'Zeiterfassung'!$L54-'Zeiterfassung'!$H54)</f>
        <v/>
      </c>
      <c r="P54" s="6">
        <f>IF('Zeiterfassung'!$B54="","",SUM('Zeiterfassung'!$O$2:'Zeiterfassung'!$O54))</f>
        <v/>
      </c>
      <c r="Q54" s="5">
        <f>IF(OR('Zeiterfassung'!$B54="",'Zeiterfassung'!$C54=""),"",IF(AND('Zeiterfassung'!$B54&lt;&gt;"",'Zeiterfassung'!$C54&lt;&gt;"",OR('Zeiterfassung'!$L54&gt;0,'Zeiterfassung'!$N54&gt;0)),"Erfasst","Prüfen"))</f>
        <v/>
      </c>
      <c r="R54" s="4" t="n"/>
    </row>
    <row r="55">
      <c r="A55" s="9">
        <f>IF('Zeiterfassung'!$B55="","","ZE-"&amp;TEXT(ROW()-1,"0000"))</f>
        <v/>
      </c>
      <c r="B55" s="3" t="n"/>
      <c r="C55" s="4" t="n"/>
      <c r="D55" s="9">
        <f>IF('Zeiterfassung'!$C55="","",IFERROR(VLOOKUP('Zeiterfassung'!$C55,'Stammdaten'!$A$2:$F$101,2,FALSE),""))</f>
        <v/>
      </c>
      <c r="E55" s="10">
        <f>IF('Zeiterfassung'!$C55="","",IFERROR(VLOOKUP('Zeiterfassung'!$C55,'Stammdaten'!$A$2:$F$101,3,FALSE),""))</f>
        <v/>
      </c>
      <c r="F55" s="9">
        <f>IF('Zeiterfassung'!$C55="","",IFERROR(VLOOKUP('Zeiterfassung'!$C55,'Stammdaten'!$A$2:$F$101,4,FALSE),""))</f>
        <v/>
      </c>
      <c r="G55" s="10">
        <f>IF('Zeiterfassung'!$C55="","",IFERROR(IF(VLOOKUP('Zeiterfassung'!$C55,'Stammdaten'!$A$2:$F$101,6,FALSE)=1,"Vollzeit",IF(VLOOKUP('Zeiterfassung'!$C55,'Stammdaten'!$A$2:$F$101,6,FALSE)=0.8,"Teilzeit 80 %",IF(VLOOKUP('Zeiterfassung'!$C55,'Stammdaten'!$A$2:$F$101,6,FALSE)=0.85,"Teilzeit 85 %","Teilzeit 60 %"))),""))</f>
        <v/>
      </c>
      <c r="H55" s="11">
        <f>IF('Zeiterfassung'!$C55="","",IFERROR(VLOOKUP('Zeiterfassung'!$C55,'Stammdaten'!$A$2:$F$101,5,FALSE),""))</f>
        <v/>
      </c>
      <c r="I55" s="7" t="n"/>
      <c r="J55" s="7" t="n"/>
      <c r="K55" s="8" t="n"/>
      <c r="L55" s="11">
        <f>IF(OR('Zeiterfassung'!$B55="",'Zeiterfassung'!$C55=""),"",IF(OR('Zeiterfassung'!$I55="",'Zeiterfassung'!$J55=""),0,('Zeiterfassung'!$J55-'Zeiterfassung'!$I55)*24-'Zeiterfassung'!$K55+'Zeiterfassung'!$N55))</f>
        <v/>
      </c>
      <c r="M55" s="4" t="n"/>
      <c r="N55" s="8" t="n"/>
      <c r="O55" s="11">
        <f>IF('Zeiterfassung'!$B55="","",'Zeiterfassung'!$L55-'Zeiterfassung'!$H55)</f>
        <v/>
      </c>
      <c r="P55" s="11">
        <f>IF('Zeiterfassung'!$B55="","",SUM('Zeiterfassung'!$O$2:'Zeiterfassung'!$O55))</f>
        <v/>
      </c>
      <c r="Q55" s="10">
        <f>IF(OR('Zeiterfassung'!$B55="",'Zeiterfassung'!$C55=""),"",IF(AND('Zeiterfassung'!$B55&lt;&gt;"",'Zeiterfassung'!$C55&lt;&gt;"",OR('Zeiterfassung'!$L55&gt;0,'Zeiterfassung'!$N55&gt;0)),"Erfasst","Prüfen"))</f>
        <v/>
      </c>
      <c r="R55" s="4" t="n"/>
    </row>
    <row r="56">
      <c r="A56" s="2">
        <f>IF('Zeiterfassung'!$B56="","","ZE-"&amp;TEXT(ROW()-1,"0000"))</f>
        <v/>
      </c>
      <c r="B56" s="3" t="n"/>
      <c r="C56" s="4" t="n"/>
      <c r="D56" s="2">
        <f>IF('Zeiterfassung'!$C56="","",IFERROR(VLOOKUP('Zeiterfassung'!$C56,'Stammdaten'!$A$2:$F$101,2,FALSE),""))</f>
        <v/>
      </c>
      <c r="E56" s="5">
        <f>IF('Zeiterfassung'!$C56="","",IFERROR(VLOOKUP('Zeiterfassung'!$C56,'Stammdaten'!$A$2:$F$101,3,FALSE),""))</f>
        <v/>
      </c>
      <c r="F56" s="2">
        <f>IF('Zeiterfassung'!$C56="","",IFERROR(VLOOKUP('Zeiterfassung'!$C56,'Stammdaten'!$A$2:$F$101,4,FALSE),""))</f>
        <v/>
      </c>
      <c r="G56" s="5">
        <f>IF('Zeiterfassung'!$C56="","",IFERROR(IF(VLOOKUP('Zeiterfassung'!$C56,'Stammdaten'!$A$2:$F$101,6,FALSE)=1,"Vollzeit",IF(VLOOKUP('Zeiterfassung'!$C56,'Stammdaten'!$A$2:$F$101,6,FALSE)=0.8,"Teilzeit 80 %",IF(VLOOKUP('Zeiterfassung'!$C56,'Stammdaten'!$A$2:$F$101,6,FALSE)=0.85,"Teilzeit 85 %","Teilzeit 60 %"))),""))</f>
        <v/>
      </c>
      <c r="H56" s="6">
        <f>IF('Zeiterfassung'!$C56="","",IFERROR(VLOOKUP('Zeiterfassung'!$C56,'Stammdaten'!$A$2:$F$101,5,FALSE),""))</f>
        <v/>
      </c>
      <c r="I56" s="7" t="n"/>
      <c r="J56" s="7" t="n"/>
      <c r="K56" s="8" t="n"/>
      <c r="L56" s="6">
        <f>IF(OR('Zeiterfassung'!$B56="",'Zeiterfassung'!$C56=""),"",IF(OR('Zeiterfassung'!$I56="",'Zeiterfassung'!$J56=""),0,('Zeiterfassung'!$J56-'Zeiterfassung'!$I56)*24-'Zeiterfassung'!$K56+'Zeiterfassung'!$N56))</f>
        <v/>
      </c>
      <c r="M56" s="4" t="n"/>
      <c r="N56" s="8" t="n"/>
      <c r="O56" s="6">
        <f>IF('Zeiterfassung'!$B56="","",'Zeiterfassung'!$L56-'Zeiterfassung'!$H56)</f>
        <v/>
      </c>
      <c r="P56" s="6">
        <f>IF('Zeiterfassung'!$B56="","",SUM('Zeiterfassung'!$O$2:'Zeiterfassung'!$O56))</f>
        <v/>
      </c>
      <c r="Q56" s="5">
        <f>IF(OR('Zeiterfassung'!$B56="",'Zeiterfassung'!$C56=""),"",IF(AND('Zeiterfassung'!$B56&lt;&gt;"",'Zeiterfassung'!$C56&lt;&gt;"",OR('Zeiterfassung'!$L56&gt;0,'Zeiterfassung'!$N56&gt;0)),"Erfasst","Prüfen"))</f>
        <v/>
      </c>
      <c r="R56" s="4" t="n"/>
    </row>
    <row r="57">
      <c r="A57" s="9">
        <f>IF('Zeiterfassung'!$B57="","","ZE-"&amp;TEXT(ROW()-1,"0000"))</f>
        <v/>
      </c>
      <c r="B57" s="3" t="n"/>
      <c r="C57" s="4" t="n"/>
      <c r="D57" s="9">
        <f>IF('Zeiterfassung'!$C57="","",IFERROR(VLOOKUP('Zeiterfassung'!$C57,'Stammdaten'!$A$2:$F$101,2,FALSE),""))</f>
        <v/>
      </c>
      <c r="E57" s="10">
        <f>IF('Zeiterfassung'!$C57="","",IFERROR(VLOOKUP('Zeiterfassung'!$C57,'Stammdaten'!$A$2:$F$101,3,FALSE),""))</f>
        <v/>
      </c>
      <c r="F57" s="9">
        <f>IF('Zeiterfassung'!$C57="","",IFERROR(VLOOKUP('Zeiterfassung'!$C57,'Stammdaten'!$A$2:$F$101,4,FALSE),""))</f>
        <v/>
      </c>
      <c r="G57" s="10">
        <f>IF('Zeiterfassung'!$C57="","",IFERROR(IF(VLOOKUP('Zeiterfassung'!$C57,'Stammdaten'!$A$2:$F$101,6,FALSE)=1,"Vollzeit",IF(VLOOKUP('Zeiterfassung'!$C57,'Stammdaten'!$A$2:$F$101,6,FALSE)=0.8,"Teilzeit 80 %",IF(VLOOKUP('Zeiterfassung'!$C57,'Stammdaten'!$A$2:$F$101,6,FALSE)=0.85,"Teilzeit 85 %","Teilzeit 60 %"))),""))</f>
        <v/>
      </c>
      <c r="H57" s="11">
        <f>IF('Zeiterfassung'!$C57="","",IFERROR(VLOOKUP('Zeiterfassung'!$C57,'Stammdaten'!$A$2:$F$101,5,FALSE),""))</f>
        <v/>
      </c>
      <c r="I57" s="7" t="n"/>
      <c r="J57" s="7" t="n"/>
      <c r="K57" s="8" t="n"/>
      <c r="L57" s="11">
        <f>IF(OR('Zeiterfassung'!$B57="",'Zeiterfassung'!$C57=""),"",IF(OR('Zeiterfassung'!$I57="",'Zeiterfassung'!$J57=""),0,('Zeiterfassung'!$J57-'Zeiterfassung'!$I57)*24-'Zeiterfassung'!$K57+'Zeiterfassung'!$N57))</f>
        <v/>
      </c>
      <c r="M57" s="4" t="n"/>
      <c r="N57" s="8" t="n"/>
      <c r="O57" s="11">
        <f>IF('Zeiterfassung'!$B57="","",'Zeiterfassung'!$L57-'Zeiterfassung'!$H57)</f>
        <v/>
      </c>
      <c r="P57" s="11">
        <f>IF('Zeiterfassung'!$B57="","",SUM('Zeiterfassung'!$O$2:'Zeiterfassung'!$O57))</f>
        <v/>
      </c>
      <c r="Q57" s="10">
        <f>IF(OR('Zeiterfassung'!$B57="",'Zeiterfassung'!$C57=""),"",IF(AND('Zeiterfassung'!$B57&lt;&gt;"",'Zeiterfassung'!$C57&lt;&gt;"",OR('Zeiterfassung'!$L57&gt;0,'Zeiterfassung'!$N57&gt;0)),"Erfasst","Prüfen"))</f>
        <v/>
      </c>
      <c r="R57" s="4" t="n"/>
    </row>
    <row r="58">
      <c r="A58" s="2">
        <f>IF('Zeiterfassung'!$B58="","","ZE-"&amp;TEXT(ROW()-1,"0000"))</f>
        <v/>
      </c>
      <c r="B58" s="3" t="n"/>
      <c r="C58" s="4" t="n"/>
      <c r="D58" s="2">
        <f>IF('Zeiterfassung'!$C58="","",IFERROR(VLOOKUP('Zeiterfassung'!$C58,'Stammdaten'!$A$2:$F$101,2,FALSE),""))</f>
        <v/>
      </c>
      <c r="E58" s="5">
        <f>IF('Zeiterfassung'!$C58="","",IFERROR(VLOOKUP('Zeiterfassung'!$C58,'Stammdaten'!$A$2:$F$101,3,FALSE),""))</f>
        <v/>
      </c>
      <c r="F58" s="2">
        <f>IF('Zeiterfassung'!$C58="","",IFERROR(VLOOKUP('Zeiterfassung'!$C58,'Stammdaten'!$A$2:$F$101,4,FALSE),""))</f>
        <v/>
      </c>
      <c r="G58" s="5">
        <f>IF('Zeiterfassung'!$C58="","",IFERROR(IF(VLOOKUP('Zeiterfassung'!$C58,'Stammdaten'!$A$2:$F$101,6,FALSE)=1,"Vollzeit",IF(VLOOKUP('Zeiterfassung'!$C58,'Stammdaten'!$A$2:$F$101,6,FALSE)=0.8,"Teilzeit 80 %",IF(VLOOKUP('Zeiterfassung'!$C58,'Stammdaten'!$A$2:$F$101,6,FALSE)=0.85,"Teilzeit 85 %","Teilzeit 60 %"))),""))</f>
        <v/>
      </c>
      <c r="H58" s="6">
        <f>IF('Zeiterfassung'!$C58="","",IFERROR(VLOOKUP('Zeiterfassung'!$C58,'Stammdaten'!$A$2:$F$101,5,FALSE),""))</f>
        <v/>
      </c>
      <c r="I58" s="7" t="n"/>
      <c r="J58" s="7" t="n"/>
      <c r="K58" s="8" t="n"/>
      <c r="L58" s="6">
        <f>IF(OR('Zeiterfassung'!$B58="",'Zeiterfassung'!$C58=""),"",IF(OR('Zeiterfassung'!$I58="",'Zeiterfassung'!$J58=""),0,('Zeiterfassung'!$J58-'Zeiterfassung'!$I58)*24-'Zeiterfassung'!$K58+'Zeiterfassung'!$N58))</f>
        <v/>
      </c>
      <c r="M58" s="4" t="n"/>
      <c r="N58" s="8" t="n"/>
      <c r="O58" s="6">
        <f>IF('Zeiterfassung'!$B58="","",'Zeiterfassung'!$L58-'Zeiterfassung'!$H58)</f>
        <v/>
      </c>
      <c r="P58" s="6">
        <f>IF('Zeiterfassung'!$B58="","",SUM('Zeiterfassung'!$O$2:'Zeiterfassung'!$O58))</f>
        <v/>
      </c>
      <c r="Q58" s="5">
        <f>IF(OR('Zeiterfassung'!$B58="",'Zeiterfassung'!$C58=""),"",IF(AND('Zeiterfassung'!$B58&lt;&gt;"",'Zeiterfassung'!$C58&lt;&gt;"",OR('Zeiterfassung'!$L58&gt;0,'Zeiterfassung'!$N58&gt;0)),"Erfasst","Prüfen"))</f>
        <v/>
      </c>
      <c r="R58" s="4" t="n"/>
    </row>
    <row r="59">
      <c r="A59" s="9">
        <f>IF('Zeiterfassung'!$B59="","","ZE-"&amp;TEXT(ROW()-1,"0000"))</f>
        <v/>
      </c>
      <c r="B59" s="3" t="n"/>
      <c r="C59" s="4" t="n"/>
      <c r="D59" s="9">
        <f>IF('Zeiterfassung'!$C59="","",IFERROR(VLOOKUP('Zeiterfassung'!$C59,'Stammdaten'!$A$2:$F$101,2,FALSE),""))</f>
        <v/>
      </c>
      <c r="E59" s="10">
        <f>IF('Zeiterfassung'!$C59="","",IFERROR(VLOOKUP('Zeiterfassung'!$C59,'Stammdaten'!$A$2:$F$101,3,FALSE),""))</f>
        <v/>
      </c>
      <c r="F59" s="9">
        <f>IF('Zeiterfassung'!$C59="","",IFERROR(VLOOKUP('Zeiterfassung'!$C59,'Stammdaten'!$A$2:$F$101,4,FALSE),""))</f>
        <v/>
      </c>
      <c r="G59" s="10">
        <f>IF('Zeiterfassung'!$C59="","",IFERROR(IF(VLOOKUP('Zeiterfassung'!$C59,'Stammdaten'!$A$2:$F$101,6,FALSE)=1,"Vollzeit",IF(VLOOKUP('Zeiterfassung'!$C59,'Stammdaten'!$A$2:$F$101,6,FALSE)=0.8,"Teilzeit 80 %",IF(VLOOKUP('Zeiterfassung'!$C59,'Stammdaten'!$A$2:$F$101,6,FALSE)=0.85,"Teilzeit 85 %","Teilzeit 60 %"))),""))</f>
        <v/>
      </c>
      <c r="H59" s="11">
        <f>IF('Zeiterfassung'!$C59="","",IFERROR(VLOOKUP('Zeiterfassung'!$C59,'Stammdaten'!$A$2:$F$101,5,FALSE),""))</f>
        <v/>
      </c>
      <c r="I59" s="7" t="n"/>
      <c r="J59" s="7" t="n"/>
      <c r="K59" s="8" t="n"/>
      <c r="L59" s="11">
        <f>IF(OR('Zeiterfassung'!$B59="",'Zeiterfassung'!$C59=""),"",IF(OR('Zeiterfassung'!$I59="",'Zeiterfassung'!$J59=""),0,('Zeiterfassung'!$J59-'Zeiterfassung'!$I59)*24-'Zeiterfassung'!$K59+'Zeiterfassung'!$N59))</f>
        <v/>
      </c>
      <c r="M59" s="4" t="n"/>
      <c r="N59" s="8" t="n"/>
      <c r="O59" s="11">
        <f>IF('Zeiterfassung'!$B59="","",'Zeiterfassung'!$L59-'Zeiterfassung'!$H59)</f>
        <v/>
      </c>
      <c r="P59" s="11">
        <f>IF('Zeiterfassung'!$B59="","",SUM('Zeiterfassung'!$O$2:'Zeiterfassung'!$O59))</f>
        <v/>
      </c>
      <c r="Q59" s="10">
        <f>IF(OR('Zeiterfassung'!$B59="",'Zeiterfassung'!$C59=""),"",IF(AND('Zeiterfassung'!$B59&lt;&gt;"",'Zeiterfassung'!$C59&lt;&gt;"",OR('Zeiterfassung'!$L59&gt;0,'Zeiterfassung'!$N59&gt;0)),"Erfasst","Prüfen"))</f>
        <v/>
      </c>
      <c r="R59" s="4" t="n"/>
    </row>
    <row r="60">
      <c r="A60" s="2">
        <f>IF('Zeiterfassung'!$B60="","","ZE-"&amp;TEXT(ROW()-1,"0000"))</f>
        <v/>
      </c>
      <c r="B60" s="3" t="n"/>
      <c r="C60" s="4" t="n"/>
      <c r="D60" s="2">
        <f>IF('Zeiterfassung'!$C60="","",IFERROR(VLOOKUP('Zeiterfassung'!$C60,'Stammdaten'!$A$2:$F$101,2,FALSE),""))</f>
        <v/>
      </c>
      <c r="E60" s="5">
        <f>IF('Zeiterfassung'!$C60="","",IFERROR(VLOOKUP('Zeiterfassung'!$C60,'Stammdaten'!$A$2:$F$101,3,FALSE),""))</f>
        <v/>
      </c>
      <c r="F60" s="2">
        <f>IF('Zeiterfassung'!$C60="","",IFERROR(VLOOKUP('Zeiterfassung'!$C60,'Stammdaten'!$A$2:$F$101,4,FALSE),""))</f>
        <v/>
      </c>
      <c r="G60" s="5">
        <f>IF('Zeiterfassung'!$C60="","",IFERROR(IF(VLOOKUP('Zeiterfassung'!$C60,'Stammdaten'!$A$2:$F$101,6,FALSE)=1,"Vollzeit",IF(VLOOKUP('Zeiterfassung'!$C60,'Stammdaten'!$A$2:$F$101,6,FALSE)=0.8,"Teilzeit 80 %",IF(VLOOKUP('Zeiterfassung'!$C60,'Stammdaten'!$A$2:$F$101,6,FALSE)=0.85,"Teilzeit 85 %","Teilzeit 60 %"))),""))</f>
        <v/>
      </c>
      <c r="H60" s="6">
        <f>IF('Zeiterfassung'!$C60="","",IFERROR(VLOOKUP('Zeiterfassung'!$C60,'Stammdaten'!$A$2:$F$101,5,FALSE),""))</f>
        <v/>
      </c>
      <c r="I60" s="7" t="n"/>
      <c r="J60" s="7" t="n"/>
      <c r="K60" s="8" t="n"/>
      <c r="L60" s="6">
        <f>IF(OR('Zeiterfassung'!$B60="",'Zeiterfassung'!$C60=""),"",IF(OR('Zeiterfassung'!$I60="",'Zeiterfassung'!$J60=""),0,('Zeiterfassung'!$J60-'Zeiterfassung'!$I60)*24-'Zeiterfassung'!$K60+'Zeiterfassung'!$N60))</f>
        <v/>
      </c>
      <c r="M60" s="4" t="n"/>
      <c r="N60" s="8" t="n"/>
      <c r="O60" s="6">
        <f>IF('Zeiterfassung'!$B60="","",'Zeiterfassung'!$L60-'Zeiterfassung'!$H60)</f>
        <v/>
      </c>
      <c r="P60" s="6">
        <f>IF('Zeiterfassung'!$B60="","",SUM('Zeiterfassung'!$O$2:'Zeiterfassung'!$O60))</f>
        <v/>
      </c>
      <c r="Q60" s="5">
        <f>IF(OR('Zeiterfassung'!$B60="",'Zeiterfassung'!$C60=""),"",IF(AND('Zeiterfassung'!$B60&lt;&gt;"",'Zeiterfassung'!$C60&lt;&gt;"",OR('Zeiterfassung'!$L60&gt;0,'Zeiterfassung'!$N60&gt;0)),"Erfasst","Prüfen"))</f>
        <v/>
      </c>
      <c r="R60" s="4" t="n"/>
    </row>
    <row r="61">
      <c r="A61" s="9">
        <f>IF('Zeiterfassung'!$B61="","","ZE-"&amp;TEXT(ROW()-1,"0000"))</f>
        <v/>
      </c>
      <c r="B61" s="3" t="n"/>
      <c r="C61" s="4" t="n"/>
      <c r="D61" s="9">
        <f>IF('Zeiterfassung'!$C61="","",IFERROR(VLOOKUP('Zeiterfassung'!$C61,'Stammdaten'!$A$2:$F$101,2,FALSE),""))</f>
        <v/>
      </c>
      <c r="E61" s="10">
        <f>IF('Zeiterfassung'!$C61="","",IFERROR(VLOOKUP('Zeiterfassung'!$C61,'Stammdaten'!$A$2:$F$101,3,FALSE),""))</f>
        <v/>
      </c>
      <c r="F61" s="9">
        <f>IF('Zeiterfassung'!$C61="","",IFERROR(VLOOKUP('Zeiterfassung'!$C61,'Stammdaten'!$A$2:$F$101,4,FALSE),""))</f>
        <v/>
      </c>
      <c r="G61" s="10">
        <f>IF('Zeiterfassung'!$C61="","",IFERROR(IF(VLOOKUP('Zeiterfassung'!$C61,'Stammdaten'!$A$2:$F$101,6,FALSE)=1,"Vollzeit",IF(VLOOKUP('Zeiterfassung'!$C61,'Stammdaten'!$A$2:$F$101,6,FALSE)=0.8,"Teilzeit 80 %",IF(VLOOKUP('Zeiterfassung'!$C61,'Stammdaten'!$A$2:$F$101,6,FALSE)=0.85,"Teilzeit 85 %","Teilzeit 60 %"))),""))</f>
        <v/>
      </c>
      <c r="H61" s="11">
        <f>IF('Zeiterfassung'!$C61="","",IFERROR(VLOOKUP('Zeiterfassung'!$C61,'Stammdaten'!$A$2:$F$101,5,FALSE),""))</f>
        <v/>
      </c>
      <c r="I61" s="7" t="n"/>
      <c r="J61" s="7" t="n"/>
      <c r="K61" s="8" t="n"/>
      <c r="L61" s="11">
        <f>IF(OR('Zeiterfassung'!$B61="",'Zeiterfassung'!$C61=""),"",IF(OR('Zeiterfassung'!$I61="",'Zeiterfassung'!$J61=""),0,('Zeiterfassung'!$J61-'Zeiterfassung'!$I61)*24-'Zeiterfassung'!$K61+'Zeiterfassung'!$N61))</f>
        <v/>
      </c>
      <c r="M61" s="4" t="n"/>
      <c r="N61" s="8" t="n"/>
      <c r="O61" s="11">
        <f>IF('Zeiterfassung'!$B61="","",'Zeiterfassung'!$L61-'Zeiterfassung'!$H61)</f>
        <v/>
      </c>
      <c r="P61" s="11">
        <f>IF('Zeiterfassung'!$B61="","",SUM('Zeiterfassung'!$O$2:'Zeiterfassung'!$O61))</f>
        <v/>
      </c>
      <c r="Q61" s="10">
        <f>IF(OR('Zeiterfassung'!$B61="",'Zeiterfassung'!$C61=""),"",IF(AND('Zeiterfassung'!$B61&lt;&gt;"",'Zeiterfassung'!$C61&lt;&gt;"",OR('Zeiterfassung'!$L61&gt;0,'Zeiterfassung'!$N61&gt;0)),"Erfasst","Prüfen"))</f>
        <v/>
      </c>
      <c r="R61" s="4" t="n"/>
    </row>
    <row r="62">
      <c r="A62" s="2">
        <f>IF('Zeiterfassung'!$B62="","","ZE-"&amp;TEXT(ROW()-1,"0000"))</f>
        <v/>
      </c>
      <c r="B62" s="3" t="n"/>
      <c r="C62" s="4" t="n"/>
      <c r="D62" s="2">
        <f>IF('Zeiterfassung'!$C62="","",IFERROR(VLOOKUP('Zeiterfassung'!$C62,'Stammdaten'!$A$2:$F$101,2,FALSE),""))</f>
        <v/>
      </c>
      <c r="E62" s="5">
        <f>IF('Zeiterfassung'!$C62="","",IFERROR(VLOOKUP('Zeiterfassung'!$C62,'Stammdaten'!$A$2:$F$101,3,FALSE),""))</f>
        <v/>
      </c>
      <c r="F62" s="2">
        <f>IF('Zeiterfassung'!$C62="","",IFERROR(VLOOKUP('Zeiterfassung'!$C62,'Stammdaten'!$A$2:$F$101,4,FALSE),""))</f>
        <v/>
      </c>
      <c r="G62" s="5">
        <f>IF('Zeiterfassung'!$C62="","",IFERROR(IF(VLOOKUP('Zeiterfassung'!$C62,'Stammdaten'!$A$2:$F$101,6,FALSE)=1,"Vollzeit",IF(VLOOKUP('Zeiterfassung'!$C62,'Stammdaten'!$A$2:$F$101,6,FALSE)=0.8,"Teilzeit 80 %",IF(VLOOKUP('Zeiterfassung'!$C62,'Stammdaten'!$A$2:$F$101,6,FALSE)=0.85,"Teilzeit 85 %","Teilzeit 60 %"))),""))</f>
        <v/>
      </c>
      <c r="H62" s="6">
        <f>IF('Zeiterfassung'!$C62="","",IFERROR(VLOOKUP('Zeiterfassung'!$C62,'Stammdaten'!$A$2:$F$101,5,FALSE),""))</f>
        <v/>
      </c>
      <c r="I62" s="7" t="n"/>
      <c r="J62" s="7" t="n"/>
      <c r="K62" s="8" t="n"/>
      <c r="L62" s="6">
        <f>IF(OR('Zeiterfassung'!$B62="",'Zeiterfassung'!$C62=""),"",IF(OR('Zeiterfassung'!$I62="",'Zeiterfassung'!$J62=""),0,('Zeiterfassung'!$J62-'Zeiterfassung'!$I62)*24-'Zeiterfassung'!$K62+'Zeiterfassung'!$N62))</f>
        <v/>
      </c>
      <c r="M62" s="4" t="n"/>
      <c r="N62" s="8" t="n"/>
      <c r="O62" s="6">
        <f>IF('Zeiterfassung'!$B62="","",'Zeiterfassung'!$L62-'Zeiterfassung'!$H62)</f>
        <v/>
      </c>
      <c r="P62" s="6">
        <f>IF('Zeiterfassung'!$B62="","",SUM('Zeiterfassung'!$O$2:'Zeiterfassung'!$O62))</f>
        <v/>
      </c>
      <c r="Q62" s="5">
        <f>IF(OR('Zeiterfassung'!$B62="",'Zeiterfassung'!$C62=""),"",IF(AND('Zeiterfassung'!$B62&lt;&gt;"",'Zeiterfassung'!$C62&lt;&gt;"",OR('Zeiterfassung'!$L62&gt;0,'Zeiterfassung'!$N62&gt;0)),"Erfasst","Prüfen"))</f>
        <v/>
      </c>
      <c r="R62" s="4" t="n"/>
    </row>
    <row r="63">
      <c r="A63" s="9">
        <f>IF('Zeiterfassung'!$B63="","","ZE-"&amp;TEXT(ROW()-1,"0000"))</f>
        <v/>
      </c>
      <c r="B63" s="3" t="n"/>
      <c r="C63" s="4" t="n"/>
      <c r="D63" s="9">
        <f>IF('Zeiterfassung'!$C63="","",IFERROR(VLOOKUP('Zeiterfassung'!$C63,'Stammdaten'!$A$2:$F$101,2,FALSE),""))</f>
        <v/>
      </c>
      <c r="E63" s="10">
        <f>IF('Zeiterfassung'!$C63="","",IFERROR(VLOOKUP('Zeiterfassung'!$C63,'Stammdaten'!$A$2:$F$101,3,FALSE),""))</f>
        <v/>
      </c>
      <c r="F63" s="9">
        <f>IF('Zeiterfassung'!$C63="","",IFERROR(VLOOKUP('Zeiterfassung'!$C63,'Stammdaten'!$A$2:$F$101,4,FALSE),""))</f>
        <v/>
      </c>
      <c r="G63" s="10">
        <f>IF('Zeiterfassung'!$C63="","",IFERROR(IF(VLOOKUP('Zeiterfassung'!$C63,'Stammdaten'!$A$2:$F$101,6,FALSE)=1,"Vollzeit",IF(VLOOKUP('Zeiterfassung'!$C63,'Stammdaten'!$A$2:$F$101,6,FALSE)=0.8,"Teilzeit 80 %",IF(VLOOKUP('Zeiterfassung'!$C63,'Stammdaten'!$A$2:$F$101,6,FALSE)=0.85,"Teilzeit 85 %","Teilzeit 60 %"))),""))</f>
        <v/>
      </c>
      <c r="H63" s="11">
        <f>IF('Zeiterfassung'!$C63="","",IFERROR(VLOOKUP('Zeiterfassung'!$C63,'Stammdaten'!$A$2:$F$101,5,FALSE),""))</f>
        <v/>
      </c>
      <c r="I63" s="7" t="n"/>
      <c r="J63" s="7" t="n"/>
      <c r="K63" s="8" t="n"/>
      <c r="L63" s="11">
        <f>IF(OR('Zeiterfassung'!$B63="",'Zeiterfassung'!$C63=""),"",IF(OR('Zeiterfassung'!$I63="",'Zeiterfassung'!$J63=""),0,('Zeiterfassung'!$J63-'Zeiterfassung'!$I63)*24-'Zeiterfassung'!$K63+'Zeiterfassung'!$N63))</f>
        <v/>
      </c>
      <c r="M63" s="4" t="n"/>
      <c r="N63" s="8" t="n"/>
      <c r="O63" s="11">
        <f>IF('Zeiterfassung'!$B63="","",'Zeiterfassung'!$L63-'Zeiterfassung'!$H63)</f>
        <v/>
      </c>
      <c r="P63" s="11">
        <f>IF('Zeiterfassung'!$B63="","",SUM('Zeiterfassung'!$O$2:'Zeiterfassung'!$O63))</f>
        <v/>
      </c>
      <c r="Q63" s="10">
        <f>IF(OR('Zeiterfassung'!$B63="",'Zeiterfassung'!$C63=""),"",IF(AND('Zeiterfassung'!$B63&lt;&gt;"",'Zeiterfassung'!$C63&lt;&gt;"",OR('Zeiterfassung'!$L63&gt;0,'Zeiterfassung'!$N63&gt;0)),"Erfasst","Prüfen"))</f>
        <v/>
      </c>
      <c r="R63" s="4" t="n"/>
    </row>
    <row r="64">
      <c r="A64" s="2">
        <f>IF('Zeiterfassung'!$B64="","","ZE-"&amp;TEXT(ROW()-1,"0000"))</f>
        <v/>
      </c>
      <c r="B64" s="3" t="n"/>
      <c r="C64" s="4" t="n"/>
      <c r="D64" s="2">
        <f>IF('Zeiterfassung'!$C64="","",IFERROR(VLOOKUP('Zeiterfassung'!$C64,'Stammdaten'!$A$2:$F$101,2,FALSE),""))</f>
        <v/>
      </c>
      <c r="E64" s="5">
        <f>IF('Zeiterfassung'!$C64="","",IFERROR(VLOOKUP('Zeiterfassung'!$C64,'Stammdaten'!$A$2:$F$101,3,FALSE),""))</f>
        <v/>
      </c>
      <c r="F64" s="2">
        <f>IF('Zeiterfassung'!$C64="","",IFERROR(VLOOKUP('Zeiterfassung'!$C64,'Stammdaten'!$A$2:$F$101,4,FALSE),""))</f>
        <v/>
      </c>
      <c r="G64" s="5">
        <f>IF('Zeiterfassung'!$C64="","",IFERROR(IF(VLOOKUP('Zeiterfassung'!$C64,'Stammdaten'!$A$2:$F$101,6,FALSE)=1,"Vollzeit",IF(VLOOKUP('Zeiterfassung'!$C64,'Stammdaten'!$A$2:$F$101,6,FALSE)=0.8,"Teilzeit 80 %",IF(VLOOKUP('Zeiterfassung'!$C64,'Stammdaten'!$A$2:$F$101,6,FALSE)=0.85,"Teilzeit 85 %","Teilzeit 60 %"))),""))</f>
        <v/>
      </c>
      <c r="H64" s="6">
        <f>IF('Zeiterfassung'!$C64="","",IFERROR(VLOOKUP('Zeiterfassung'!$C64,'Stammdaten'!$A$2:$F$101,5,FALSE),""))</f>
        <v/>
      </c>
      <c r="I64" s="7" t="n"/>
      <c r="J64" s="7" t="n"/>
      <c r="K64" s="8" t="n"/>
      <c r="L64" s="6">
        <f>IF(OR('Zeiterfassung'!$B64="",'Zeiterfassung'!$C64=""),"",IF(OR('Zeiterfassung'!$I64="",'Zeiterfassung'!$J64=""),0,('Zeiterfassung'!$J64-'Zeiterfassung'!$I64)*24-'Zeiterfassung'!$K64+'Zeiterfassung'!$N64))</f>
        <v/>
      </c>
      <c r="M64" s="4" t="n"/>
      <c r="N64" s="8" t="n"/>
      <c r="O64" s="6">
        <f>IF('Zeiterfassung'!$B64="","",'Zeiterfassung'!$L64-'Zeiterfassung'!$H64)</f>
        <v/>
      </c>
      <c r="P64" s="6">
        <f>IF('Zeiterfassung'!$B64="","",SUM('Zeiterfassung'!$O$2:'Zeiterfassung'!$O64))</f>
        <v/>
      </c>
      <c r="Q64" s="5">
        <f>IF(OR('Zeiterfassung'!$B64="",'Zeiterfassung'!$C64=""),"",IF(AND('Zeiterfassung'!$B64&lt;&gt;"",'Zeiterfassung'!$C64&lt;&gt;"",OR('Zeiterfassung'!$L64&gt;0,'Zeiterfassung'!$N64&gt;0)),"Erfasst","Prüfen"))</f>
        <v/>
      </c>
      <c r="R64" s="4" t="n"/>
    </row>
    <row r="65">
      <c r="A65" s="9">
        <f>IF('Zeiterfassung'!$B65="","","ZE-"&amp;TEXT(ROW()-1,"0000"))</f>
        <v/>
      </c>
      <c r="B65" s="3" t="n"/>
      <c r="C65" s="4" t="n"/>
      <c r="D65" s="9">
        <f>IF('Zeiterfassung'!$C65="","",IFERROR(VLOOKUP('Zeiterfassung'!$C65,'Stammdaten'!$A$2:$F$101,2,FALSE),""))</f>
        <v/>
      </c>
      <c r="E65" s="10">
        <f>IF('Zeiterfassung'!$C65="","",IFERROR(VLOOKUP('Zeiterfassung'!$C65,'Stammdaten'!$A$2:$F$101,3,FALSE),""))</f>
        <v/>
      </c>
      <c r="F65" s="9">
        <f>IF('Zeiterfassung'!$C65="","",IFERROR(VLOOKUP('Zeiterfassung'!$C65,'Stammdaten'!$A$2:$F$101,4,FALSE),""))</f>
        <v/>
      </c>
      <c r="G65" s="10">
        <f>IF('Zeiterfassung'!$C65="","",IFERROR(IF(VLOOKUP('Zeiterfassung'!$C65,'Stammdaten'!$A$2:$F$101,6,FALSE)=1,"Vollzeit",IF(VLOOKUP('Zeiterfassung'!$C65,'Stammdaten'!$A$2:$F$101,6,FALSE)=0.8,"Teilzeit 80 %",IF(VLOOKUP('Zeiterfassung'!$C65,'Stammdaten'!$A$2:$F$101,6,FALSE)=0.85,"Teilzeit 85 %","Teilzeit 60 %"))),""))</f>
        <v/>
      </c>
      <c r="H65" s="11">
        <f>IF('Zeiterfassung'!$C65="","",IFERROR(VLOOKUP('Zeiterfassung'!$C65,'Stammdaten'!$A$2:$F$101,5,FALSE),""))</f>
        <v/>
      </c>
      <c r="I65" s="7" t="n"/>
      <c r="J65" s="7" t="n"/>
      <c r="K65" s="8" t="n"/>
      <c r="L65" s="11">
        <f>IF(OR('Zeiterfassung'!$B65="",'Zeiterfassung'!$C65=""),"",IF(OR('Zeiterfassung'!$I65="",'Zeiterfassung'!$J65=""),0,('Zeiterfassung'!$J65-'Zeiterfassung'!$I65)*24-'Zeiterfassung'!$K65+'Zeiterfassung'!$N65))</f>
        <v/>
      </c>
      <c r="M65" s="4" t="n"/>
      <c r="N65" s="8" t="n"/>
      <c r="O65" s="11">
        <f>IF('Zeiterfassung'!$B65="","",'Zeiterfassung'!$L65-'Zeiterfassung'!$H65)</f>
        <v/>
      </c>
      <c r="P65" s="11">
        <f>IF('Zeiterfassung'!$B65="","",SUM('Zeiterfassung'!$O$2:'Zeiterfassung'!$O65))</f>
        <v/>
      </c>
      <c r="Q65" s="10">
        <f>IF(OR('Zeiterfassung'!$B65="",'Zeiterfassung'!$C65=""),"",IF(AND('Zeiterfassung'!$B65&lt;&gt;"",'Zeiterfassung'!$C65&lt;&gt;"",OR('Zeiterfassung'!$L65&gt;0,'Zeiterfassung'!$N65&gt;0)),"Erfasst","Prüfen"))</f>
        <v/>
      </c>
      <c r="R65" s="4" t="n"/>
    </row>
    <row r="66">
      <c r="A66" s="2">
        <f>IF('Zeiterfassung'!$B66="","","ZE-"&amp;TEXT(ROW()-1,"0000"))</f>
        <v/>
      </c>
      <c r="B66" s="3" t="n"/>
      <c r="C66" s="4" t="n"/>
      <c r="D66" s="2">
        <f>IF('Zeiterfassung'!$C66="","",IFERROR(VLOOKUP('Zeiterfassung'!$C66,'Stammdaten'!$A$2:$F$101,2,FALSE),""))</f>
        <v/>
      </c>
      <c r="E66" s="5">
        <f>IF('Zeiterfassung'!$C66="","",IFERROR(VLOOKUP('Zeiterfassung'!$C66,'Stammdaten'!$A$2:$F$101,3,FALSE),""))</f>
        <v/>
      </c>
      <c r="F66" s="2">
        <f>IF('Zeiterfassung'!$C66="","",IFERROR(VLOOKUP('Zeiterfassung'!$C66,'Stammdaten'!$A$2:$F$101,4,FALSE),""))</f>
        <v/>
      </c>
      <c r="G66" s="5">
        <f>IF('Zeiterfassung'!$C66="","",IFERROR(IF(VLOOKUP('Zeiterfassung'!$C66,'Stammdaten'!$A$2:$F$101,6,FALSE)=1,"Vollzeit",IF(VLOOKUP('Zeiterfassung'!$C66,'Stammdaten'!$A$2:$F$101,6,FALSE)=0.8,"Teilzeit 80 %",IF(VLOOKUP('Zeiterfassung'!$C66,'Stammdaten'!$A$2:$F$101,6,FALSE)=0.85,"Teilzeit 85 %","Teilzeit 60 %"))),""))</f>
        <v/>
      </c>
      <c r="H66" s="6">
        <f>IF('Zeiterfassung'!$C66="","",IFERROR(VLOOKUP('Zeiterfassung'!$C66,'Stammdaten'!$A$2:$F$101,5,FALSE),""))</f>
        <v/>
      </c>
      <c r="I66" s="7" t="n"/>
      <c r="J66" s="7" t="n"/>
      <c r="K66" s="8" t="n"/>
      <c r="L66" s="6">
        <f>IF(OR('Zeiterfassung'!$B66="",'Zeiterfassung'!$C66=""),"",IF(OR('Zeiterfassung'!$I66="",'Zeiterfassung'!$J66=""),0,('Zeiterfassung'!$J66-'Zeiterfassung'!$I66)*24-'Zeiterfassung'!$K66+'Zeiterfassung'!$N66))</f>
        <v/>
      </c>
      <c r="M66" s="4" t="n"/>
      <c r="N66" s="8" t="n"/>
      <c r="O66" s="6">
        <f>IF('Zeiterfassung'!$B66="","",'Zeiterfassung'!$L66-'Zeiterfassung'!$H66)</f>
        <v/>
      </c>
      <c r="P66" s="6">
        <f>IF('Zeiterfassung'!$B66="","",SUM('Zeiterfassung'!$O$2:'Zeiterfassung'!$O66))</f>
        <v/>
      </c>
      <c r="Q66" s="5">
        <f>IF(OR('Zeiterfassung'!$B66="",'Zeiterfassung'!$C66=""),"",IF(AND('Zeiterfassung'!$B66&lt;&gt;"",'Zeiterfassung'!$C66&lt;&gt;"",OR('Zeiterfassung'!$L66&gt;0,'Zeiterfassung'!$N66&gt;0)),"Erfasst","Prüfen"))</f>
        <v/>
      </c>
      <c r="R66" s="4" t="n"/>
    </row>
    <row r="67">
      <c r="A67" s="9">
        <f>IF('Zeiterfassung'!$B67="","","ZE-"&amp;TEXT(ROW()-1,"0000"))</f>
        <v/>
      </c>
      <c r="B67" s="3" t="n"/>
      <c r="C67" s="4" t="n"/>
      <c r="D67" s="9">
        <f>IF('Zeiterfassung'!$C67="","",IFERROR(VLOOKUP('Zeiterfassung'!$C67,'Stammdaten'!$A$2:$F$101,2,FALSE),""))</f>
        <v/>
      </c>
      <c r="E67" s="10">
        <f>IF('Zeiterfassung'!$C67="","",IFERROR(VLOOKUP('Zeiterfassung'!$C67,'Stammdaten'!$A$2:$F$101,3,FALSE),""))</f>
        <v/>
      </c>
      <c r="F67" s="9">
        <f>IF('Zeiterfassung'!$C67="","",IFERROR(VLOOKUP('Zeiterfassung'!$C67,'Stammdaten'!$A$2:$F$101,4,FALSE),""))</f>
        <v/>
      </c>
      <c r="G67" s="10">
        <f>IF('Zeiterfassung'!$C67="","",IFERROR(IF(VLOOKUP('Zeiterfassung'!$C67,'Stammdaten'!$A$2:$F$101,6,FALSE)=1,"Vollzeit",IF(VLOOKUP('Zeiterfassung'!$C67,'Stammdaten'!$A$2:$F$101,6,FALSE)=0.8,"Teilzeit 80 %",IF(VLOOKUP('Zeiterfassung'!$C67,'Stammdaten'!$A$2:$F$101,6,FALSE)=0.85,"Teilzeit 85 %","Teilzeit 60 %"))),""))</f>
        <v/>
      </c>
      <c r="H67" s="11">
        <f>IF('Zeiterfassung'!$C67="","",IFERROR(VLOOKUP('Zeiterfassung'!$C67,'Stammdaten'!$A$2:$F$101,5,FALSE),""))</f>
        <v/>
      </c>
      <c r="I67" s="7" t="n"/>
      <c r="J67" s="7" t="n"/>
      <c r="K67" s="8" t="n"/>
      <c r="L67" s="11">
        <f>IF(OR('Zeiterfassung'!$B67="",'Zeiterfassung'!$C67=""),"",IF(OR('Zeiterfassung'!$I67="",'Zeiterfassung'!$J67=""),0,('Zeiterfassung'!$J67-'Zeiterfassung'!$I67)*24-'Zeiterfassung'!$K67+'Zeiterfassung'!$N67))</f>
        <v/>
      </c>
      <c r="M67" s="4" t="n"/>
      <c r="N67" s="8" t="n"/>
      <c r="O67" s="11">
        <f>IF('Zeiterfassung'!$B67="","",'Zeiterfassung'!$L67-'Zeiterfassung'!$H67)</f>
        <v/>
      </c>
      <c r="P67" s="11">
        <f>IF('Zeiterfassung'!$B67="","",SUM('Zeiterfassung'!$O$2:'Zeiterfassung'!$O67))</f>
        <v/>
      </c>
      <c r="Q67" s="10">
        <f>IF(OR('Zeiterfassung'!$B67="",'Zeiterfassung'!$C67=""),"",IF(AND('Zeiterfassung'!$B67&lt;&gt;"",'Zeiterfassung'!$C67&lt;&gt;"",OR('Zeiterfassung'!$L67&gt;0,'Zeiterfassung'!$N67&gt;0)),"Erfasst","Prüfen"))</f>
        <v/>
      </c>
      <c r="R67" s="4" t="n"/>
    </row>
    <row r="68">
      <c r="A68" s="2">
        <f>IF('Zeiterfassung'!$B68="","","ZE-"&amp;TEXT(ROW()-1,"0000"))</f>
        <v/>
      </c>
      <c r="B68" s="3" t="n"/>
      <c r="C68" s="4" t="n"/>
      <c r="D68" s="2">
        <f>IF('Zeiterfassung'!$C68="","",IFERROR(VLOOKUP('Zeiterfassung'!$C68,'Stammdaten'!$A$2:$F$101,2,FALSE),""))</f>
        <v/>
      </c>
      <c r="E68" s="5">
        <f>IF('Zeiterfassung'!$C68="","",IFERROR(VLOOKUP('Zeiterfassung'!$C68,'Stammdaten'!$A$2:$F$101,3,FALSE),""))</f>
        <v/>
      </c>
      <c r="F68" s="2">
        <f>IF('Zeiterfassung'!$C68="","",IFERROR(VLOOKUP('Zeiterfassung'!$C68,'Stammdaten'!$A$2:$F$101,4,FALSE),""))</f>
        <v/>
      </c>
      <c r="G68" s="5">
        <f>IF('Zeiterfassung'!$C68="","",IFERROR(IF(VLOOKUP('Zeiterfassung'!$C68,'Stammdaten'!$A$2:$F$101,6,FALSE)=1,"Vollzeit",IF(VLOOKUP('Zeiterfassung'!$C68,'Stammdaten'!$A$2:$F$101,6,FALSE)=0.8,"Teilzeit 80 %",IF(VLOOKUP('Zeiterfassung'!$C68,'Stammdaten'!$A$2:$F$101,6,FALSE)=0.85,"Teilzeit 85 %","Teilzeit 60 %"))),""))</f>
        <v/>
      </c>
      <c r="H68" s="6">
        <f>IF('Zeiterfassung'!$C68="","",IFERROR(VLOOKUP('Zeiterfassung'!$C68,'Stammdaten'!$A$2:$F$101,5,FALSE),""))</f>
        <v/>
      </c>
      <c r="I68" s="7" t="n"/>
      <c r="J68" s="7" t="n"/>
      <c r="K68" s="8" t="n"/>
      <c r="L68" s="6">
        <f>IF(OR('Zeiterfassung'!$B68="",'Zeiterfassung'!$C68=""),"",IF(OR('Zeiterfassung'!$I68="",'Zeiterfassung'!$J68=""),0,('Zeiterfassung'!$J68-'Zeiterfassung'!$I68)*24-'Zeiterfassung'!$K68+'Zeiterfassung'!$N68))</f>
        <v/>
      </c>
      <c r="M68" s="4" t="n"/>
      <c r="N68" s="8" t="n"/>
      <c r="O68" s="6">
        <f>IF('Zeiterfassung'!$B68="","",'Zeiterfassung'!$L68-'Zeiterfassung'!$H68)</f>
        <v/>
      </c>
      <c r="P68" s="6">
        <f>IF('Zeiterfassung'!$B68="","",SUM('Zeiterfassung'!$O$2:'Zeiterfassung'!$O68))</f>
        <v/>
      </c>
      <c r="Q68" s="5">
        <f>IF(OR('Zeiterfassung'!$B68="",'Zeiterfassung'!$C68=""),"",IF(AND('Zeiterfassung'!$B68&lt;&gt;"",'Zeiterfassung'!$C68&lt;&gt;"",OR('Zeiterfassung'!$L68&gt;0,'Zeiterfassung'!$N68&gt;0)),"Erfasst","Prüfen"))</f>
        <v/>
      </c>
      <c r="R68" s="4" t="n"/>
    </row>
    <row r="69">
      <c r="A69" s="9">
        <f>IF('Zeiterfassung'!$B69="","","ZE-"&amp;TEXT(ROW()-1,"0000"))</f>
        <v/>
      </c>
      <c r="B69" s="3" t="n"/>
      <c r="C69" s="4" t="n"/>
      <c r="D69" s="9">
        <f>IF('Zeiterfassung'!$C69="","",IFERROR(VLOOKUP('Zeiterfassung'!$C69,'Stammdaten'!$A$2:$F$101,2,FALSE),""))</f>
        <v/>
      </c>
      <c r="E69" s="10">
        <f>IF('Zeiterfassung'!$C69="","",IFERROR(VLOOKUP('Zeiterfassung'!$C69,'Stammdaten'!$A$2:$F$101,3,FALSE),""))</f>
        <v/>
      </c>
      <c r="F69" s="9">
        <f>IF('Zeiterfassung'!$C69="","",IFERROR(VLOOKUP('Zeiterfassung'!$C69,'Stammdaten'!$A$2:$F$101,4,FALSE),""))</f>
        <v/>
      </c>
      <c r="G69" s="10">
        <f>IF('Zeiterfassung'!$C69="","",IFERROR(IF(VLOOKUP('Zeiterfassung'!$C69,'Stammdaten'!$A$2:$F$101,6,FALSE)=1,"Vollzeit",IF(VLOOKUP('Zeiterfassung'!$C69,'Stammdaten'!$A$2:$F$101,6,FALSE)=0.8,"Teilzeit 80 %",IF(VLOOKUP('Zeiterfassung'!$C69,'Stammdaten'!$A$2:$F$101,6,FALSE)=0.85,"Teilzeit 85 %","Teilzeit 60 %"))),""))</f>
        <v/>
      </c>
      <c r="H69" s="11">
        <f>IF('Zeiterfassung'!$C69="","",IFERROR(VLOOKUP('Zeiterfassung'!$C69,'Stammdaten'!$A$2:$F$101,5,FALSE),""))</f>
        <v/>
      </c>
      <c r="I69" s="7" t="n"/>
      <c r="J69" s="7" t="n"/>
      <c r="K69" s="8" t="n"/>
      <c r="L69" s="11">
        <f>IF(OR('Zeiterfassung'!$B69="",'Zeiterfassung'!$C69=""),"",IF(OR('Zeiterfassung'!$I69="",'Zeiterfassung'!$J69=""),0,('Zeiterfassung'!$J69-'Zeiterfassung'!$I69)*24-'Zeiterfassung'!$K69+'Zeiterfassung'!$N69))</f>
        <v/>
      </c>
      <c r="M69" s="4" t="n"/>
      <c r="N69" s="8" t="n"/>
      <c r="O69" s="11">
        <f>IF('Zeiterfassung'!$B69="","",'Zeiterfassung'!$L69-'Zeiterfassung'!$H69)</f>
        <v/>
      </c>
      <c r="P69" s="11">
        <f>IF('Zeiterfassung'!$B69="","",SUM('Zeiterfassung'!$O$2:'Zeiterfassung'!$O69))</f>
        <v/>
      </c>
      <c r="Q69" s="10">
        <f>IF(OR('Zeiterfassung'!$B69="",'Zeiterfassung'!$C69=""),"",IF(AND('Zeiterfassung'!$B69&lt;&gt;"",'Zeiterfassung'!$C69&lt;&gt;"",OR('Zeiterfassung'!$L69&gt;0,'Zeiterfassung'!$N69&gt;0)),"Erfasst","Prüfen"))</f>
        <v/>
      </c>
      <c r="R69" s="4" t="n"/>
    </row>
    <row r="70">
      <c r="A70" s="2">
        <f>IF('Zeiterfassung'!$B70="","","ZE-"&amp;TEXT(ROW()-1,"0000"))</f>
        <v/>
      </c>
      <c r="B70" s="3" t="n"/>
      <c r="C70" s="4" t="n"/>
      <c r="D70" s="2">
        <f>IF('Zeiterfassung'!$C70="","",IFERROR(VLOOKUP('Zeiterfassung'!$C70,'Stammdaten'!$A$2:$F$101,2,FALSE),""))</f>
        <v/>
      </c>
      <c r="E70" s="5">
        <f>IF('Zeiterfassung'!$C70="","",IFERROR(VLOOKUP('Zeiterfassung'!$C70,'Stammdaten'!$A$2:$F$101,3,FALSE),""))</f>
        <v/>
      </c>
      <c r="F70" s="2">
        <f>IF('Zeiterfassung'!$C70="","",IFERROR(VLOOKUP('Zeiterfassung'!$C70,'Stammdaten'!$A$2:$F$101,4,FALSE),""))</f>
        <v/>
      </c>
      <c r="G70" s="5">
        <f>IF('Zeiterfassung'!$C70="","",IFERROR(IF(VLOOKUP('Zeiterfassung'!$C70,'Stammdaten'!$A$2:$F$101,6,FALSE)=1,"Vollzeit",IF(VLOOKUP('Zeiterfassung'!$C70,'Stammdaten'!$A$2:$F$101,6,FALSE)=0.8,"Teilzeit 80 %",IF(VLOOKUP('Zeiterfassung'!$C70,'Stammdaten'!$A$2:$F$101,6,FALSE)=0.85,"Teilzeit 85 %","Teilzeit 60 %"))),""))</f>
        <v/>
      </c>
      <c r="H70" s="6">
        <f>IF('Zeiterfassung'!$C70="","",IFERROR(VLOOKUP('Zeiterfassung'!$C70,'Stammdaten'!$A$2:$F$101,5,FALSE),""))</f>
        <v/>
      </c>
      <c r="I70" s="7" t="n"/>
      <c r="J70" s="7" t="n"/>
      <c r="K70" s="8" t="n"/>
      <c r="L70" s="6">
        <f>IF(OR('Zeiterfassung'!$B70="",'Zeiterfassung'!$C70=""),"",IF(OR('Zeiterfassung'!$I70="",'Zeiterfassung'!$J70=""),0,('Zeiterfassung'!$J70-'Zeiterfassung'!$I70)*24-'Zeiterfassung'!$K70+'Zeiterfassung'!$N70))</f>
        <v/>
      </c>
      <c r="M70" s="4" t="n"/>
      <c r="N70" s="8" t="n"/>
      <c r="O70" s="6">
        <f>IF('Zeiterfassung'!$B70="","",'Zeiterfassung'!$L70-'Zeiterfassung'!$H70)</f>
        <v/>
      </c>
      <c r="P70" s="6">
        <f>IF('Zeiterfassung'!$B70="","",SUM('Zeiterfassung'!$O$2:'Zeiterfassung'!$O70))</f>
        <v/>
      </c>
      <c r="Q70" s="5">
        <f>IF(OR('Zeiterfassung'!$B70="",'Zeiterfassung'!$C70=""),"",IF(AND('Zeiterfassung'!$B70&lt;&gt;"",'Zeiterfassung'!$C70&lt;&gt;"",OR('Zeiterfassung'!$L70&gt;0,'Zeiterfassung'!$N70&gt;0)),"Erfasst","Prüfen"))</f>
        <v/>
      </c>
      <c r="R70" s="4" t="n"/>
    </row>
    <row r="71">
      <c r="A71" s="9">
        <f>IF('Zeiterfassung'!$B71="","","ZE-"&amp;TEXT(ROW()-1,"0000"))</f>
        <v/>
      </c>
      <c r="B71" s="3" t="n"/>
      <c r="C71" s="4" t="n"/>
      <c r="D71" s="9">
        <f>IF('Zeiterfassung'!$C71="","",IFERROR(VLOOKUP('Zeiterfassung'!$C71,'Stammdaten'!$A$2:$F$101,2,FALSE),""))</f>
        <v/>
      </c>
      <c r="E71" s="10">
        <f>IF('Zeiterfassung'!$C71="","",IFERROR(VLOOKUP('Zeiterfassung'!$C71,'Stammdaten'!$A$2:$F$101,3,FALSE),""))</f>
        <v/>
      </c>
      <c r="F71" s="9">
        <f>IF('Zeiterfassung'!$C71="","",IFERROR(VLOOKUP('Zeiterfassung'!$C71,'Stammdaten'!$A$2:$F$101,4,FALSE),""))</f>
        <v/>
      </c>
      <c r="G71" s="10">
        <f>IF('Zeiterfassung'!$C71="","",IFERROR(IF(VLOOKUP('Zeiterfassung'!$C71,'Stammdaten'!$A$2:$F$101,6,FALSE)=1,"Vollzeit",IF(VLOOKUP('Zeiterfassung'!$C71,'Stammdaten'!$A$2:$F$101,6,FALSE)=0.8,"Teilzeit 80 %",IF(VLOOKUP('Zeiterfassung'!$C71,'Stammdaten'!$A$2:$F$101,6,FALSE)=0.85,"Teilzeit 85 %","Teilzeit 60 %"))),""))</f>
        <v/>
      </c>
      <c r="H71" s="11">
        <f>IF('Zeiterfassung'!$C71="","",IFERROR(VLOOKUP('Zeiterfassung'!$C71,'Stammdaten'!$A$2:$F$101,5,FALSE),""))</f>
        <v/>
      </c>
      <c r="I71" s="7" t="n"/>
      <c r="J71" s="7" t="n"/>
      <c r="K71" s="8" t="n"/>
      <c r="L71" s="11">
        <f>IF(OR('Zeiterfassung'!$B71="",'Zeiterfassung'!$C71=""),"",IF(OR('Zeiterfassung'!$I71="",'Zeiterfassung'!$J71=""),0,('Zeiterfassung'!$J71-'Zeiterfassung'!$I71)*24-'Zeiterfassung'!$K71+'Zeiterfassung'!$N71))</f>
        <v/>
      </c>
      <c r="M71" s="4" t="n"/>
      <c r="N71" s="8" t="n"/>
      <c r="O71" s="11">
        <f>IF('Zeiterfassung'!$B71="","",'Zeiterfassung'!$L71-'Zeiterfassung'!$H71)</f>
        <v/>
      </c>
      <c r="P71" s="11">
        <f>IF('Zeiterfassung'!$B71="","",SUM('Zeiterfassung'!$O$2:'Zeiterfassung'!$O71))</f>
        <v/>
      </c>
      <c r="Q71" s="10">
        <f>IF(OR('Zeiterfassung'!$B71="",'Zeiterfassung'!$C71=""),"",IF(AND('Zeiterfassung'!$B71&lt;&gt;"",'Zeiterfassung'!$C71&lt;&gt;"",OR('Zeiterfassung'!$L71&gt;0,'Zeiterfassung'!$N71&gt;0)),"Erfasst","Prüfen"))</f>
        <v/>
      </c>
      <c r="R71" s="4" t="n"/>
    </row>
    <row r="72">
      <c r="A72" s="2">
        <f>IF('Zeiterfassung'!$B72="","","ZE-"&amp;TEXT(ROW()-1,"0000"))</f>
        <v/>
      </c>
      <c r="B72" s="3" t="n"/>
      <c r="C72" s="4" t="n"/>
      <c r="D72" s="2">
        <f>IF('Zeiterfassung'!$C72="","",IFERROR(VLOOKUP('Zeiterfassung'!$C72,'Stammdaten'!$A$2:$F$101,2,FALSE),""))</f>
        <v/>
      </c>
      <c r="E72" s="5">
        <f>IF('Zeiterfassung'!$C72="","",IFERROR(VLOOKUP('Zeiterfassung'!$C72,'Stammdaten'!$A$2:$F$101,3,FALSE),""))</f>
        <v/>
      </c>
      <c r="F72" s="2">
        <f>IF('Zeiterfassung'!$C72="","",IFERROR(VLOOKUP('Zeiterfassung'!$C72,'Stammdaten'!$A$2:$F$101,4,FALSE),""))</f>
        <v/>
      </c>
      <c r="G72" s="5">
        <f>IF('Zeiterfassung'!$C72="","",IFERROR(IF(VLOOKUP('Zeiterfassung'!$C72,'Stammdaten'!$A$2:$F$101,6,FALSE)=1,"Vollzeit",IF(VLOOKUP('Zeiterfassung'!$C72,'Stammdaten'!$A$2:$F$101,6,FALSE)=0.8,"Teilzeit 80 %",IF(VLOOKUP('Zeiterfassung'!$C72,'Stammdaten'!$A$2:$F$101,6,FALSE)=0.85,"Teilzeit 85 %","Teilzeit 60 %"))),""))</f>
        <v/>
      </c>
      <c r="H72" s="6">
        <f>IF('Zeiterfassung'!$C72="","",IFERROR(VLOOKUP('Zeiterfassung'!$C72,'Stammdaten'!$A$2:$F$101,5,FALSE),""))</f>
        <v/>
      </c>
      <c r="I72" s="7" t="n"/>
      <c r="J72" s="7" t="n"/>
      <c r="K72" s="8" t="n"/>
      <c r="L72" s="6">
        <f>IF(OR('Zeiterfassung'!$B72="",'Zeiterfassung'!$C72=""),"",IF(OR('Zeiterfassung'!$I72="",'Zeiterfassung'!$J72=""),0,('Zeiterfassung'!$J72-'Zeiterfassung'!$I72)*24-'Zeiterfassung'!$K72+'Zeiterfassung'!$N72))</f>
        <v/>
      </c>
      <c r="M72" s="4" t="n"/>
      <c r="N72" s="8" t="n"/>
      <c r="O72" s="6">
        <f>IF('Zeiterfassung'!$B72="","",'Zeiterfassung'!$L72-'Zeiterfassung'!$H72)</f>
        <v/>
      </c>
      <c r="P72" s="6">
        <f>IF('Zeiterfassung'!$B72="","",SUM('Zeiterfassung'!$O$2:'Zeiterfassung'!$O72))</f>
        <v/>
      </c>
      <c r="Q72" s="5">
        <f>IF(OR('Zeiterfassung'!$B72="",'Zeiterfassung'!$C72=""),"",IF(AND('Zeiterfassung'!$B72&lt;&gt;"",'Zeiterfassung'!$C72&lt;&gt;"",OR('Zeiterfassung'!$L72&gt;0,'Zeiterfassung'!$N72&gt;0)),"Erfasst","Prüfen"))</f>
        <v/>
      </c>
      <c r="R72" s="4" t="n"/>
    </row>
    <row r="73">
      <c r="A73" s="9">
        <f>IF('Zeiterfassung'!$B73="","","ZE-"&amp;TEXT(ROW()-1,"0000"))</f>
        <v/>
      </c>
      <c r="B73" s="3" t="n"/>
      <c r="C73" s="4" t="n"/>
      <c r="D73" s="9">
        <f>IF('Zeiterfassung'!$C73="","",IFERROR(VLOOKUP('Zeiterfassung'!$C73,'Stammdaten'!$A$2:$F$101,2,FALSE),""))</f>
        <v/>
      </c>
      <c r="E73" s="10">
        <f>IF('Zeiterfassung'!$C73="","",IFERROR(VLOOKUP('Zeiterfassung'!$C73,'Stammdaten'!$A$2:$F$101,3,FALSE),""))</f>
        <v/>
      </c>
      <c r="F73" s="9">
        <f>IF('Zeiterfassung'!$C73="","",IFERROR(VLOOKUP('Zeiterfassung'!$C73,'Stammdaten'!$A$2:$F$101,4,FALSE),""))</f>
        <v/>
      </c>
      <c r="G73" s="10">
        <f>IF('Zeiterfassung'!$C73="","",IFERROR(IF(VLOOKUP('Zeiterfassung'!$C73,'Stammdaten'!$A$2:$F$101,6,FALSE)=1,"Vollzeit",IF(VLOOKUP('Zeiterfassung'!$C73,'Stammdaten'!$A$2:$F$101,6,FALSE)=0.8,"Teilzeit 80 %",IF(VLOOKUP('Zeiterfassung'!$C73,'Stammdaten'!$A$2:$F$101,6,FALSE)=0.85,"Teilzeit 85 %","Teilzeit 60 %"))),""))</f>
        <v/>
      </c>
      <c r="H73" s="11">
        <f>IF('Zeiterfassung'!$C73="","",IFERROR(VLOOKUP('Zeiterfassung'!$C73,'Stammdaten'!$A$2:$F$101,5,FALSE),""))</f>
        <v/>
      </c>
      <c r="I73" s="7" t="n"/>
      <c r="J73" s="7" t="n"/>
      <c r="K73" s="8" t="n"/>
      <c r="L73" s="11">
        <f>IF(OR('Zeiterfassung'!$B73="",'Zeiterfassung'!$C73=""),"",IF(OR('Zeiterfassung'!$I73="",'Zeiterfassung'!$J73=""),0,('Zeiterfassung'!$J73-'Zeiterfassung'!$I73)*24-'Zeiterfassung'!$K73+'Zeiterfassung'!$N73))</f>
        <v/>
      </c>
      <c r="M73" s="4" t="n"/>
      <c r="N73" s="8" t="n"/>
      <c r="O73" s="11">
        <f>IF('Zeiterfassung'!$B73="","",'Zeiterfassung'!$L73-'Zeiterfassung'!$H73)</f>
        <v/>
      </c>
      <c r="P73" s="11">
        <f>IF('Zeiterfassung'!$B73="","",SUM('Zeiterfassung'!$O$2:'Zeiterfassung'!$O73))</f>
        <v/>
      </c>
      <c r="Q73" s="10">
        <f>IF(OR('Zeiterfassung'!$B73="",'Zeiterfassung'!$C73=""),"",IF(AND('Zeiterfassung'!$B73&lt;&gt;"",'Zeiterfassung'!$C73&lt;&gt;"",OR('Zeiterfassung'!$L73&gt;0,'Zeiterfassung'!$N73&gt;0)),"Erfasst","Prüfen"))</f>
        <v/>
      </c>
      <c r="R73" s="4" t="n"/>
    </row>
    <row r="74">
      <c r="A74" s="2">
        <f>IF('Zeiterfassung'!$B74="","","ZE-"&amp;TEXT(ROW()-1,"0000"))</f>
        <v/>
      </c>
      <c r="B74" s="3" t="n"/>
      <c r="C74" s="4" t="n"/>
      <c r="D74" s="2">
        <f>IF('Zeiterfassung'!$C74="","",IFERROR(VLOOKUP('Zeiterfassung'!$C74,'Stammdaten'!$A$2:$F$101,2,FALSE),""))</f>
        <v/>
      </c>
      <c r="E74" s="5">
        <f>IF('Zeiterfassung'!$C74="","",IFERROR(VLOOKUP('Zeiterfassung'!$C74,'Stammdaten'!$A$2:$F$101,3,FALSE),""))</f>
        <v/>
      </c>
      <c r="F74" s="2">
        <f>IF('Zeiterfassung'!$C74="","",IFERROR(VLOOKUP('Zeiterfassung'!$C74,'Stammdaten'!$A$2:$F$101,4,FALSE),""))</f>
        <v/>
      </c>
      <c r="G74" s="5">
        <f>IF('Zeiterfassung'!$C74="","",IFERROR(IF(VLOOKUP('Zeiterfassung'!$C74,'Stammdaten'!$A$2:$F$101,6,FALSE)=1,"Vollzeit",IF(VLOOKUP('Zeiterfassung'!$C74,'Stammdaten'!$A$2:$F$101,6,FALSE)=0.8,"Teilzeit 80 %",IF(VLOOKUP('Zeiterfassung'!$C74,'Stammdaten'!$A$2:$F$101,6,FALSE)=0.85,"Teilzeit 85 %","Teilzeit 60 %"))),""))</f>
        <v/>
      </c>
      <c r="H74" s="6">
        <f>IF('Zeiterfassung'!$C74="","",IFERROR(VLOOKUP('Zeiterfassung'!$C74,'Stammdaten'!$A$2:$F$101,5,FALSE),""))</f>
        <v/>
      </c>
      <c r="I74" s="7" t="n"/>
      <c r="J74" s="7" t="n"/>
      <c r="K74" s="8" t="n"/>
      <c r="L74" s="6">
        <f>IF(OR('Zeiterfassung'!$B74="",'Zeiterfassung'!$C74=""),"",IF(OR('Zeiterfassung'!$I74="",'Zeiterfassung'!$J74=""),0,('Zeiterfassung'!$J74-'Zeiterfassung'!$I74)*24-'Zeiterfassung'!$K74+'Zeiterfassung'!$N74))</f>
        <v/>
      </c>
      <c r="M74" s="4" t="n"/>
      <c r="N74" s="8" t="n"/>
      <c r="O74" s="6">
        <f>IF('Zeiterfassung'!$B74="","",'Zeiterfassung'!$L74-'Zeiterfassung'!$H74)</f>
        <v/>
      </c>
      <c r="P74" s="6">
        <f>IF('Zeiterfassung'!$B74="","",SUM('Zeiterfassung'!$O$2:'Zeiterfassung'!$O74))</f>
        <v/>
      </c>
      <c r="Q74" s="5">
        <f>IF(OR('Zeiterfassung'!$B74="",'Zeiterfassung'!$C74=""),"",IF(AND('Zeiterfassung'!$B74&lt;&gt;"",'Zeiterfassung'!$C74&lt;&gt;"",OR('Zeiterfassung'!$L74&gt;0,'Zeiterfassung'!$N74&gt;0)),"Erfasst","Prüfen"))</f>
        <v/>
      </c>
      <c r="R74" s="4" t="n"/>
    </row>
    <row r="75">
      <c r="A75" s="9">
        <f>IF('Zeiterfassung'!$B75="","","ZE-"&amp;TEXT(ROW()-1,"0000"))</f>
        <v/>
      </c>
      <c r="B75" s="3" t="n"/>
      <c r="C75" s="4" t="n"/>
      <c r="D75" s="9">
        <f>IF('Zeiterfassung'!$C75="","",IFERROR(VLOOKUP('Zeiterfassung'!$C75,'Stammdaten'!$A$2:$F$101,2,FALSE),""))</f>
        <v/>
      </c>
      <c r="E75" s="10">
        <f>IF('Zeiterfassung'!$C75="","",IFERROR(VLOOKUP('Zeiterfassung'!$C75,'Stammdaten'!$A$2:$F$101,3,FALSE),""))</f>
        <v/>
      </c>
      <c r="F75" s="9">
        <f>IF('Zeiterfassung'!$C75="","",IFERROR(VLOOKUP('Zeiterfassung'!$C75,'Stammdaten'!$A$2:$F$101,4,FALSE),""))</f>
        <v/>
      </c>
      <c r="G75" s="10">
        <f>IF('Zeiterfassung'!$C75="","",IFERROR(IF(VLOOKUP('Zeiterfassung'!$C75,'Stammdaten'!$A$2:$F$101,6,FALSE)=1,"Vollzeit",IF(VLOOKUP('Zeiterfassung'!$C75,'Stammdaten'!$A$2:$F$101,6,FALSE)=0.8,"Teilzeit 80 %",IF(VLOOKUP('Zeiterfassung'!$C75,'Stammdaten'!$A$2:$F$101,6,FALSE)=0.85,"Teilzeit 85 %","Teilzeit 60 %"))),""))</f>
        <v/>
      </c>
      <c r="H75" s="11">
        <f>IF('Zeiterfassung'!$C75="","",IFERROR(VLOOKUP('Zeiterfassung'!$C75,'Stammdaten'!$A$2:$F$101,5,FALSE),""))</f>
        <v/>
      </c>
      <c r="I75" s="7" t="n"/>
      <c r="J75" s="7" t="n"/>
      <c r="K75" s="8" t="n"/>
      <c r="L75" s="11">
        <f>IF(OR('Zeiterfassung'!$B75="",'Zeiterfassung'!$C75=""),"",IF(OR('Zeiterfassung'!$I75="",'Zeiterfassung'!$J75=""),0,('Zeiterfassung'!$J75-'Zeiterfassung'!$I75)*24-'Zeiterfassung'!$K75+'Zeiterfassung'!$N75))</f>
        <v/>
      </c>
      <c r="M75" s="4" t="n"/>
      <c r="N75" s="8" t="n"/>
      <c r="O75" s="11">
        <f>IF('Zeiterfassung'!$B75="","",'Zeiterfassung'!$L75-'Zeiterfassung'!$H75)</f>
        <v/>
      </c>
      <c r="P75" s="11">
        <f>IF('Zeiterfassung'!$B75="","",SUM('Zeiterfassung'!$O$2:'Zeiterfassung'!$O75))</f>
        <v/>
      </c>
      <c r="Q75" s="10">
        <f>IF(OR('Zeiterfassung'!$B75="",'Zeiterfassung'!$C75=""),"",IF(AND('Zeiterfassung'!$B75&lt;&gt;"",'Zeiterfassung'!$C75&lt;&gt;"",OR('Zeiterfassung'!$L75&gt;0,'Zeiterfassung'!$N75&gt;0)),"Erfasst","Prüfen"))</f>
        <v/>
      </c>
      <c r="R75" s="4" t="n"/>
    </row>
    <row r="76">
      <c r="A76" s="2">
        <f>IF('Zeiterfassung'!$B76="","","ZE-"&amp;TEXT(ROW()-1,"0000"))</f>
        <v/>
      </c>
      <c r="B76" s="3" t="n"/>
      <c r="C76" s="4" t="n"/>
      <c r="D76" s="2">
        <f>IF('Zeiterfassung'!$C76="","",IFERROR(VLOOKUP('Zeiterfassung'!$C76,'Stammdaten'!$A$2:$F$101,2,FALSE),""))</f>
        <v/>
      </c>
      <c r="E76" s="5">
        <f>IF('Zeiterfassung'!$C76="","",IFERROR(VLOOKUP('Zeiterfassung'!$C76,'Stammdaten'!$A$2:$F$101,3,FALSE),""))</f>
        <v/>
      </c>
      <c r="F76" s="2">
        <f>IF('Zeiterfassung'!$C76="","",IFERROR(VLOOKUP('Zeiterfassung'!$C76,'Stammdaten'!$A$2:$F$101,4,FALSE),""))</f>
        <v/>
      </c>
      <c r="G76" s="5">
        <f>IF('Zeiterfassung'!$C76="","",IFERROR(IF(VLOOKUP('Zeiterfassung'!$C76,'Stammdaten'!$A$2:$F$101,6,FALSE)=1,"Vollzeit",IF(VLOOKUP('Zeiterfassung'!$C76,'Stammdaten'!$A$2:$F$101,6,FALSE)=0.8,"Teilzeit 80 %",IF(VLOOKUP('Zeiterfassung'!$C76,'Stammdaten'!$A$2:$F$101,6,FALSE)=0.85,"Teilzeit 85 %","Teilzeit 60 %"))),""))</f>
        <v/>
      </c>
      <c r="H76" s="6">
        <f>IF('Zeiterfassung'!$C76="","",IFERROR(VLOOKUP('Zeiterfassung'!$C76,'Stammdaten'!$A$2:$F$101,5,FALSE),""))</f>
        <v/>
      </c>
      <c r="I76" s="7" t="n"/>
      <c r="J76" s="7" t="n"/>
      <c r="K76" s="8" t="n"/>
      <c r="L76" s="6">
        <f>IF(OR('Zeiterfassung'!$B76="",'Zeiterfassung'!$C76=""),"",IF(OR('Zeiterfassung'!$I76="",'Zeiterfassung'!$J76=""),0,('Zeiterfassung'!$J76-'Zeiterfassung'!$I76)*24-'Zeiterfassung'!$K76+'Zeiterfassung'!$N76))</f>
        <v/>
      </c>
      <c r="M76" s="4" t="n"/>
      <c r="N76" s="8" t="n"/>
      <c r="O76" s="6">
        <f>IF('Zeiterfassung'!$B76="","",'Zeiterfassung'!$L76-'Zeiterfassung'!$H76)</f>
        <v/>
      </c>
      <c r="P76" s="6">
        <f>IF('Zeiterfassung'!$B76="","",SUM('Zeiterfassung'!$O$2:'Zeiterfassung'!$O76))</f>
        <v/>
      </c>
      <c r="Q76" s="5">
        <f>IF(OR('Zeiterfassung'!$B76="",'Zeiterfassung'!$C76=""),"",IF(AND('Zeiterfassung'!$B76&lt;&gt;"",'Zeiterfassung'!$C76&lt;&gt;"",OR('Zeiterfassung'!$L76&gt;0,'Zeiterfassung'!$N76&gt;0)),"Erfasst","Prüfen"))</f>
        <v/>
      </c>
      <c r="R76" s="4" t="n"/>
    </row>
    <row r="77">
      <c r="A77" s="9">
        <f>IF('Zeiterfassung'!$B77="","","ZE-"&amp;TEXT(ROW()-1,"0000"))</f>
        <v/>
      </c>
      <c r="B77" s="3" t="n"/>
      <c r="C77" s="4" t="n"/>
      <c r="D77" s="9">
        <f>IF('Zeiterfassung'!$C77="","",IFERROR(VLOOKUP('Zeiterfassung'!$C77,'Stammdaten'!$A$2:$F$101,2,FALSE),""))</f>
        <v/>
      </c>
      <c r="E77" s="10">
        <f>IF('Zeiterfassung'!$C77="","",IFERROR(VLOOKUP('Zeiterfassung'!$C77,'Stammdaten'!$A$2:$F$101,3,FALSE),""))</f>
        <v/>
      </c>
      <c r="F77" s="9">
        <f>IF('Zeiterfassung'!$C77="","",IFERROR(VLOOKUP('Zeiterfassung'!$C77,'Stammdaten'!$A$2:$F$101,4,FALSE),""))</f>
        <v/>
      </c>
      <c r="G77" s="10">
        <f>IF('Zeiterfassung'!$C77="","",IFERROR(IF(VLOOKUP('Zeiterfassung'!$C77,'Stammdaten'!$A$2:$F$101,6,FALSE)=1,"Vollzeit",IF(VLOOKUP('Zeiterfassung'!$C77,'Stammdaten'!$A$2:$F$101,6,FALSE)=0.8,"Teilzeit 80 %",IF(VLOOKUP('Zeiterfassung'!$C77,'Stammdaten'!$A$2:$F$101,6,FALSE)=0.85,"Teilzeit 85 %","Teilzeit 60 %"))),""))</f>
        <v/>
      </c>
      <c r="H77" s="11">
        <f>IF('Zeiterfassung'!$C77="","",IFERROR(VLOOKUP('Zeiterfassung'!$C77,'Stammdaten'!$A$2:$F$101,5,FALSE),""))</f>
        <v/>
      </c>
      <c r="I77" s="7" t="n"/>
      <c r="J77" s="7" t="n"/>
      <c r="K77" s="8" t="n"/>
      <c r="L77" s="11">
        <f>IF(OR('Zeiterfassung'!$B77="",'Zeiterfassung'!$C77=""),"",IF(OR('Zeiterfassung'!$I77="",'Zeiterfassung'!$J77=""),0,('Zeiterfassung'!$J77-'Zeiterfassung'!$I77)*24-'Zeiterfassung'!$K77+'Zeiterfassung'!$N77))</f>
        <v/>
      </c>
      <c r="M77" s="4" t="n"/>
      <c r="N77" s="8" t="n"/>
      <c r="O77" s="11">
        <f>IF('Zeiterfassung'!$B77="","",'Zeiterfassung'!$L77-'Zeiterfassung'!$H77)</f>
        <v/>
      </c>
      <c r="P77" s="11">
        <f>IF('Zeiterfassung'!$B77="","",SUM('Zeiterfassung'!$O$2:'Zeiterfassung'!$O77))</f>
        <v/>
      </c>
      <c r="Q77" s="10">
        <f>IF(OR('Zeiterfassung'!$B77="",'Zeiterfassung'!$C77=""),"",IF(AND('Zeiterfassung'!$B77&lt;&gt;"",'Zeiterfassung'!$C77&lt;&gt;"",OR('Zeiterfassung'!$L77&gt;0,'Zeiterfassung'!$N77&gt;0)),"Erfasst","Prüfen"))</f>
        <v/>
      </c>
      <c r="R77" s="4" t="n"/>
    </row>
    <row r="78">
      <c r="A78" s="2">
        <f>IF('Zeiterfassung'!$B78="","","ZE-"&amp;TEXT(ROW()-1,"0000"))</f>
        <v/>
      </c>
      <c r="B78" s="3" t="n"/>
      <c r="C78" s="4" t="n"/>
      <c r="D78" s="2">
        <f>IF('Zeiterfassung'!$C78="","",IFERROR(VLOOKUP('Zeiterfassung'!$C78,'Stammdaten'!$A$2:$F$101,2,FALSE),""))</f>
        <v/>
      </c>
      <c r="E78" s="5">
        <f>IF('Zeiterfassung'!$C78="","",IFERROR(VLOOKUP('Zeiterfassung'!$C78,'Stammdaten'!$A$2:$F$101,3,FALSE),""))</f>
        <v/>
      </c>
      <c r="F78" s="2">
        <f>IF('Zeiterfassung'!$C78="","",IFERROR(VLOOKUP('Zeiterfassung'!$C78,'Stammdaten'!$A$2:$F$101,4,FALSE),""))</f>
        <v/>
      </c>
      <c r="G78" s="5">
        <f>IF('Zeiterfassung'!$C78="","",IFERROR(IF(VLOOKUP('Zeiterfassung'!$C78,'Stammdaten'!$A$2:$F$101,6,FALSE)=1,"Vollzeit",IF(VLOOKUP('Zeiterfassung'!$C78,'Stammdaten'!$A$2:$F$101,6,FALSE)=0.8,"Teilzeit 80 %",IF(VLOOKUP('Zeiterfassung'!$C78,'Stammdaten'!$A$2:$F$101,6,FALSE)=0.85,"Teilzeit 85 %","Teilzeit 60 %"))),""))</f>
        <v/>
      </c>
      <c r="H78" s="6">
        <f>IF('Zeiterfassung'!$C78="","",IFERROR(VLOOKUP('Zeiterfassung'!$C78,'Stammdaten'!$A$2:$F$101,5,FALSE),""))</f>
        <v/>
      </c>
      <c r="I78" s="7" t="n"/>
      <c r="J78" s="7" t="n"/>
      <c r="K78" s="8" t="n"/>
      <c r="L78" s="6">
        <f>IF(OR('Zeiterfassung'!$B78="",'Zeiterfassung'!$C78=""),"",IF(OR('Zeiterfassung'!$I78="",'Zeiterfassung'!$J78=""),0,('Zeiterfassung'!$J78-'Zeiterfassung'!$I78)*24-'Zeiterfassung'!$K78+'Zeiterfassung'!$N78))</f>
        <v/>
      </c>
      <c r="M78" s="4" t="n"/>
      <c r="N78" s="8" t="n"/>
      <c r="O78" s="6">
        <f>IF('Zeiterfassung'!$B78="","",'Zeiterfassung'!$L78-'Zeiterfassung'!$H78)</f>
        <v/>
      </c>
      <c r="P78" s="6">
        <f>IF('Zeiterfassung'!$B78="","",SUM('Zeiterfassung'!$O$2:'Zeiterfassung'!$O78))</f>
        <v/>
      </c>
      <c r="Q78" s="5">
        <f>IF(OR('Zeiterfassung'!$B78="",'Zeiterfassung'!$C78=""),"",IF(AND('Zeiterfassung'!$B78&lt;&gt;"",'Zeiterfassung'!$C78&lt;&gt;"",OR('Zeiterfassung'!$L78&gt;0,'Zeiterfassung'!$N78&gt;0)),"Erfasst","Prüfen"))</f>
        <v/>
      </c>
      <c r="R78" s="4" t="n"/>
    </row>
    <row r="79">
      <c r="A79" s="9">
        <f>IF('Zeiterfassung'!$B79="","","ZE-"&amp;TEXT(ROW()-1,"0000"))</f>
        <v/>
      </c>
      <c r="B79" s="3" t="n"/>
      <c r="C79" s="4" t="n"/>
      <c r="D79" s="9">
        <f>IF('Zeiterfassung'!$C79="","",IFERROR(VLOOKUP('Zeiterfassung'!$C79,'Stammdaten'!$A$2:$F$101,2,FALSE),""))</f>
        <v/>
      </c>
      <c r="E79" s="10">
        <f>IF('Zeiterfassung'!$C79="","",IFERROR(VLOOKUP('Zeiterfassung'!$C79,'Stammdaten'!$A$2:$F$101,3,FALSE),""))</f>
        <v/>
      </c>
      <c r="F79" s="9">
        <f>IF('Zeiterfassung'!$C79="","",IFERROR(VLOOKUP('Zeiterfassung'!$C79,'Stammdaten'!$A$2:$F$101,4,FALSE),""))</f>
        <v/>
      </c>
      <c r="G79" s="10">
        <f>IF('Zeiterfassung'!$C79="","",IFERROR(IF(VLOOKUP('Zeiterfassung'!$C79,'Stammdaten'!$A$2:$F$101,6,FALSE)=1,"Vollzeit",IF(VLOOKUP('Zeiterfassung'!$C79,'Stammdaten'!$A$2:$F$101,6,FALSE)=0.8,"Teilzeit 80 %",IF(VLOOKUP('Zeiterfassung'!$C79,'Stammdaten'!$A$2:$F$101,6,FALSE)=0.85,"Teilzeit 85 %","Teilzeit 60 %"))),""))</f>
        <v/>
      </c>
      <c r="H79" s="11">
        <f>IF('Zeiterfassung'!$C79="","",IFERROR(VLOOKUP('Zeiterfassung'!$C79,'Stammdaten'!$A$2:$F$101,5,FALSE),""))</f>
        <v/>
      </c>
      <c r="I79" s="7" t="n"/>
      <c r="J79" s="7" t="n"/>
      <c r="K79" s="8" t="n"/>
      <c r="L79" s="11">
        <f>IF(OR('Zeiterfassung'!$B79="",'Zeiterfassung'!$C79=""),"",IF(OR('Zeiterfassung'!$I79="",'Zeiterfassung'!$J79=""),0,('Zeiterfassung'!$J79-'Zeiterfassung'!$I79)*24-'Zeiterfassung'!$K79+'Zeiterfassung'!$N79))</f>
        <v/>
      </c>
      <c r="M79" s="4" t="n"/>
      <c r="N79" s="8" t="n"/>
      <c r="O79" s="11">
        <f>IF('Zeiterfassung'!$B79="","",'Zeiterfassung'!$L79-'Zeiterfassung'!$H79)</f>
        <v/>
      </c>
      <c r="P79" s="11">
        <f>IF('Zeiterfassung'!$B79="","",SUM('Zeiterfassung'!$O$2:'Zeiterfassung'!$O79))</f>
        <v/>
      </c>
      <c r="Q79" s="10">
        <f>IF(OR('Zeiterfassung'!$B79="",'Zeiterfassung'!$C79=""),"",IF(AND('Zeiterfassung'!$B79&lt;&gt;"",'Zeiterfassung'!$C79&lt;&gt;"",OR('Zeiterfassung'!$L79&gt;0,'Zeiterfassung'!$N79&gt;0)),"Erfasst","Prüfen"))</f>
        <v/>
      </c>
      <c r="R79" s="4" t="n"/>
    </row>
    <row r="80">
      <c r="A80" s="2">
        <f>IF('Zeiterfassung'!$B80="","","ZE-"&amp;TEXT(ROW()-1,"0000"))</f>
        <v/>
      </c>
      <c r="B80" s="3" t="n"/>
      <c r="C80" s="4" t="n"/>
      <c r="D80" s="2">
        <f>IF('Zeiterfassung'!$C80="","",IFERROR(VLOOKUP('Zeiterfassung'!$C80,'Stammdaten'!$A$2:$F$101,2,FALSE),""))</f>
        <v/>
      </c>
      <c r="E80" s="5">
        <f>IF('Zeiterfassung'!$C80="","",IFERROR(VLOOKUP('Zeiterfassung'!$C80,'Stammdaten'!$A$2:$F$101,3,FALSE),""))</f>
        <v/>
      </c>
      <c r="F80" s="2">
        <f>IF('Zeiterfassung'!$C80="","",IFERROR(VLOOKUP('Zeiterfassung'!$C80,'Stammdaten'!$A$2:$F$101,4,FALSE),""))</f>
        <v/>
      </c>
      <c r="G80" s="5">
        <f>IF('Zeiterfassung'!$C80="","",IFERROR(IF(VLOOKUP('Zeiterfassung'!$C80,'Stammdaten'!$A$2:$F$101,6,FALSE)=1,"Vollzeit",IF(VLOOKUP('Zeiterfassung'!$C80,'Stammdaten'!$A$2:$F$101,6,FALSE)=0.8,"Teilzeit 80 %",IF(VLOOKUP('Zeiterfassung'!$C80,'Stammdaten'!$A$2:$F$101,6,FALSE)=0.85,"Teilzeit 85 %","Teilzeit 60 %"))),""))</f>
        <v/>
      </c>
      <c r="H80" s="6">
        <f>IF('Zeiterfassung'!$C80="","",IFERROR(VLOOKUP('Zeiterfassung'!$C80,'Stammdaten'!$A$2:$F$101,5,FALSE),""))</f>
        <v/>
      </c>
      <c r="I80" s="7" t="n"/>
      <c r="J80" s="7" t="n"/>
      <c r="K80" s="8" t="n"/>
      <c r="L80" s="6">
        <f>IF(OR('Zeiterfassung'!$B80="",'Zeiterfassung'!$C80=""),"",IF(OR('Zeiterfassung'!$I80="",'Zeiterfassung'!$J80=""),0,('Zeiterfassung'!$J80-'Zeiterfassung'!$I80)*24-'Zeiterfassung'!$K80+'Zeiterfassung'!$N80))</f>
        <v/>
      </c>
      <c r="M80" s="4" t="n"/>
      <c r="N80" s="8" t="n"/>
      <c r="O80" s="6">
        <f>IF('Zeiterfassung'!$B80="","",'Zeiterfassung'!$L80-'Zeiterfassung'!$H80)</f>
        <v/>
      </c>
      <c r="P80" s="6">
        <f>IF('Zeiterfassung'!$B80="","",SUM('Zeiterfassung'!$O$2:'Zeiterfassung'!$O80))</f>
        <v/>
      </c>
      <c r="Q80" s="5">
        <f>IF(OR('Zeiterfassung'!$B80="",'Zeiterfassung'!$C80=""),"",IF(AND('Zeiterfassung'!$B80&lt;&gt;"",'Zeiterfassung'!$C80&lt;&gt;"",OR('Zeiterfassung'!$L80&gt;0,'Zeiterfassung'!$N80&gt;0)),"Erfasst","Prüfen"))</f>
        <v/>
      </c>
      <c r="R80" s="4" t="n"/>
    </row>
    <row r="81">
      <c r="A81" s="9">
        <f>IF('Zeiterfassung'!$B81="","","ZE-"&amp;TEXT(ROW()-1,"0000"))</f>
        <v/>
      </c>
      <c r="B81" s="3" t="n"/>
      <c r="C81" s="4" t="n"/>
      <c r="D81" s="9">
        <f>IF('Zeiterfassung'!$C81="","",IFERROR(VLOOKUP('Zeiterfassung'!$C81,'Stammdaten'!$A$2:$F$101,2,FALSE),""))</f>
        <v/>
      </c>
      <c r="E81" s="10">
        <f>IF('Zeiterfassung'!$C81="","",IFERROR(VLOOKUP('Zeiterfassung'!$C81,'Stammdaten'!$A$2:$F$101,3,FALSE),""))</f>
        <v/>
      </c>
      <c r="F81" s="9">
        <f>IF('Zeiterfassung'!$C81="","",IFERROR(VLOOKUP('Zeiterfassung'!$C81,'Stammdaten'!$A$2:$F$101,4,FALSE),""))</f>
        <v/>
      </c>
      <c r="G81" s="10">
        <f>IF('Zeiterfassung'!$C81="","",IFERROR(IF(VLOOKUP('Zeiterfassung'!$C81,'Stammdaten'!$A$2:$F$101,6,FALSE)=1,"Vollzeit",IF(VLOOKUP('Zeiterfassung'!$C81,'Stammdaten'!$A$2:$F$101,6,FALSE)=0.8,"Teilzeit 80 %",IF(VLOOKUP('Zeiterfassung'!$C81,'Stammdaten'!$A$2:$F$101,6,FALSE)=0.85,"Teilzeit 85 %","Teilzeit 60 %"))),""))</f>
        <v/>
      </c>
      <c r="H81" s="11">
        <f>IF('Zeiterfassung'!$C81="","",IFERROR(VLOOKUP('Zeiterfassung'!$C81,'Stammdaten'!$A$2:$F$101,5,FALSE),""))</f>
        <v/>
      </c>
      <c r="I81" s="7" t="n"/>
      <c r="J81" s="7" t="n"/>
      <c r="K81" s="8" t="n"/>
      <c r="L81" s="11">
        <f>IF(OR('Zeiterfassung'!$B81="",'Zeiterfassung'!$C81=""),"",IF(OR('Zeiterfassung'!$I81="",'Zeiterfassung'!$J81=""),0,('Zeiterfassung'!$J81-'Zeiterfassung'!$I81)*24-'Zeiterfassung'!$K81+'Zeiterfassung'!$N81))</f>
        <v/>
      </c>
      <c r="M81" s="4" t="n"/>
      <c r="N81" s="8" t="n"/>
      <c r="O81" s="11">
        <f>IF('Zeiterfassung'!$B81="","",'Zeiterfassung'!$L81-'Zeiterfassung'!$H81)</f>
        <v/>
      </c>
      <c r="P81" s="11">
        <f>IF('Zeiterfassung'!$B81="","",SUM('Zeiterfassung'!$O$2:'Zeiterfassung'!$O81))</f>
        <v/>
      </c>
      <c r="Q81" s="10">
        <f>IF(OR('Zeiterfassung'!$B81="",'Zeiterfassung'!$C81=""),"",IF(AND('Zeiterfassung'!$B81&lt;&gt;"",'Zeiterfassung'!$C81&lt;&gt;"",OR('Zeiterfassung'!$L81&gt;0,'Zeiterfassung'!$N81&gt;0)),"Erfasst","Prüfen"))</f>
        <v/>
      </c>
      <c r="R81" s="4" t="n"/>
    </row>
    <row r="82">
      <c r="A82" s="2">
        <f>IF('Zeiterfassung'!$B82="","","ZE-"&amp;TEXT(ROW()-1,"0000"))</f>
        <v/>
      </c>
      <c r="B82" s="3" t="n"/>
      <c r="C82" s="4" t="n"/>
      <c r="D82" s="2">
        <f>IF('Zeiterfassung'!$C82="","",IFERROR(VLOOKUP('Zeiterfassung'!$C82,'Stammdaten'!$A$2:$F$101,2,FALSE),""))</f>
        <v/>
      </c>
      <c r="E82" s="5">
        <f>IF('Zeiterfassung'!$C82="","",IFERROR(VLOOKUP('Zeiterfassung'!$C82,'Stammdaten'!$A$2:$F$101,3,FALSE),""))</f>
        <v/>
      </c>
      <c r="F82" s="2">
        <f>IF('Zeiterfassung'!$C82="","",IFERROR(VLOOKUP('Zeiterfassung'!$C82,'Stammdaten'!$A$2:$F$101,4,FALSE),""))</f>
        <v/>
      </c>
      <c r="G82" s="5">
        <f>IF('Zeiterfassung'!$C82="","",IFERROR(IF(VLOOKUP('Zeiterfassung'!$C82,'Stammdaten'!$A$2:$F$101,6,FALSE)=1,"Vollzeit",IF(VLOOKUP('Zeiterfassung'!$C82,'Stammdaten'!$A$2:$F$101,6,FALSE)=0.8,"Teilzeit 80 %",IF(VLOOKUP('Zeiterfassung'!$C82,'Stammdaten'!$A$2:$F$101,6,FALSE)=0.85,"Teilzeit 85 %","Teilzeit 60 %"))),""))</f>
        <v/>
      </c>
      <c r="H82" s="6">
        <f>IF('Zeiterfassung'!$C82="","",IFERROR(VLOOKUP('Zeiterfassung'!$C82,'Stammdaten'!$A$2:$F$101,5,FALSE),""))</f>
        <v/>
      </c>
      <c r="I82" s="7" t="n"/>
      <c r="J82" s="7" t="n"/>
      <c r="K82" s="8" t="n"/>
      <c r="L82" s="6">
        <f>IF(OR('Zeiterfassung'!$B82="",'Zeiterfassung'!$C82=""),"",IF(OR('Zeiterfassung'!$I82="",'Zeiterfassung'!$J82=""),0,('Zeiterfassung'!$J82-'Zeiterfassung'!$I82)*24-'Zeiterfassung'!$K82+'Zeiterfassung'!$N82))</f>
        <v/>
      </c>
      <c r="M82" s="4" t="n"/>
      <c r="N82" s="8" t="n"/>
      <c r="O82" s="6">
        <f>IF('Zeiterfassung'!$B82="","",'Zeiterfassung'!$L82-'Zeiterfassung'!$H82)</f>
        <v/>
      </c>
      <c r="P82" s="6">
        <f>IF('Zeiterfassung'!$B82="","",SUM('Zeiterfassung'!$O$2:'Zeiterfassung'!$O82))</f>
        <v/>
      </c>
      <c r="Q82" s="5">
        <f>IF(OR('Zeiterfassung'!$B82="",'Zeiterfassung'!$C82=""),"",IF(AND('Zeiterfassung'!$B82&lt;&gt;"",'Zeiterfassung'!$C82&lt;&gt;"",OR('Zeiterfassung'!$L82&gt;0,'Zeiterfassung'!$N82&gt;0)),"Erfasst","Prüfen"))</f>
        <v/>
      </c>
      <c r="R82" s="4" t="n"/>
    </row>
    <row r="83">
      <c r="A83" s="9">
        <f>IF('Zeiterfassung'!$B83="","","ZE-"&amp;TEXT(ROW()-1,"0000"))</f>
        <v/>
      </c>
      <c r="B83" s="3" t="n"/>
      <c r="C83" s="4" t="n"/>
      <c r="D83" s="9">
        <f>IF('Zeiterfassung'!$C83="","",IFERROR(VLOOKUP('Zeiterfassung'!$C83,'Stammdaten'!$A$2:$F$101,2,FALSE),""))</f>
        <v/>
      </c>
      <c r="E83" s="10">
        <f>IF('Zeiterfassung'!$C83="","",IFERROR(VLOOKUP('Zeiterfassung'!$C83,'Stammdaten'!$A$2:$F$101,3,FALSE),""))</f>
        <v/>
      </c>
      <c r="F83" s="9">
        <f>IF('Zeiterfassung'!$C83="","",IFERROR(VLOOKUP('Zeiterfassung'!$C83,'Stammdaten'!$A$2:$F$101,4,FALSE),""))</f>
        <v/>
      </c>
      <c r="G83" s="10">
        <f>IF('Zeiterfassung'!$C83="","",IFERROR(IF(VLOOKUP('Zeiterfassung'!$C83,'Stammdaten'!$A$2:$F$101,6,FALSE)=1,"Vollzeit",IF(VLOOKUP('Zeiterfassung'!$C83,'Stammdaten'!$A$2:$F$101,6,FALSE)=0.8,"Teilzeit 80 %",IF(VLOOKUP('Zeiterfassung'!$C83,'Stammdaten'!$A$2:$F$101,6,FALSE)=0.85,"Teilzeit 85 %","Teilzeit 60 %"))),""))</f>
        <v/>
      </c>
      <c r="H83" s="11">
        <f>IF('Zeiterfassung'!$C83="","",IFERROR(VLOOKUP('Zeiterfassung'!$C83,'Stammdaten'!$A$2:$F$101,5,FALSE),""))</f>
        <v/>
      </c>
      <c r="I83" s="7" t="n"/>
      <c r="J83" s="7" t="n"/>
      <c r="K83" s="8" t="n"/>
      <c r="L83" s="11">
        <f>IF(OR('Zeiterfassung'!$B83="",'Zeiterfassung'!$C83=""),"",IF(OR('Zeiterfassung'!$I83="",'Zeiterfassung'!$J83=""),0,('Zeiterfassung'!$J83-'Zeiterfassung'!$I83)*24-'Zeiterfassung'!$K83+'Zeiterfassung'!$N83))</f>
        <v/>
      </c>
      <c r="M83" s="4" t="n"/>
      <c r="N83" s="8" t="n"/>
      <c r="O83" s="11">
        <f>IF('Zeiterfassung'!$B83="","",'Zeiterfassung'!$L83-'Zeiterfassung'!$H83)</f>
        <v/>
      </c>
      <c r="P83" s="11">
        <f>IF('Zeiterfassung'!$B83="","",SUM('Zeiterfassung'!$O$2:'Zeiterfassung'!$O83))</f>
        <v/>
      </c>
      <c r="Q83" s="10">
        <f>IF(OR('Zeiterfassung'!$B83="",'Zeiterfassung'!$C83=""),"",IF(AND('Zeiterfassung'!$B83&lt;&gt;"",'Zeiterfassung'!$C83&lt;&gt;"",OR('Zeiterfassung'!$L83&gt;0,'Zeiterfassung'!$N83&gt;0)),"Erfasst","Prüfen"))</f>
        <v/>
      </c>
      <c r="R83" s="4" t="n"/>
    </row>
    <row r="84">
      <c r="A84" s="2">
        <f>IF('Zeiterfassung'!$B84="","","ZE-"&amp;TEXT(ROW()-1,"0000"))</f>
        <v/>
      </c>
      <c r="B84" s="3" t="n"/>
      <c r="C84" s="4" t="n"/>
      <c r="D84" s="2">
        <f>IF('Zeiterfassung'!$C84="","",IFERROR(VLOOKUP('Zeiterfassung'!$C84,'Stammdaten'!$A$2:$F$101,2,FALSE),""))</f>
        <v/>
      </c>
      <c r="E84" s="5">
        <f>IF('Zeiterfassung'!$C84="","",IFERROR(VLOOKUP('Zeiterfassung'!$C84,'Stammdaten'!$A$2:$F$101,3,FALSE),""))</f>
        <v/>
      </c>
      <c r="F84" s="2">
        <f>IF('Zeiterfassung'!$C84="","",IFERROR(VLOOKUP('Zeiterfassung'!$C84,'Stammdaten'!$A$2:$F$101,4,FALSE),""))</f>
        <v/>
      </c>
      <c r="G84" s="5">
        <f>IF('Zeiterfassung'!$C84="","",IFERROR(IF(VLOOKUP('Zeiterfassung'!$C84,'Stammdaten'!$A$2:$F$101,6,FALSE)=1,"Vollzeit",IF(VLOOKUP('Zeiterfassung'!$C84,'Stammdaten'!$A$2:$F$101,6,FALSE)=0.8,"Teilzeit 80 %",IF(VLOOKUP('Zeiterfassung'!$C84,'Stammdaten'!$A$2:$F$101,6,FALSE)=0.85,"Teilzeit 85 %","Teilzeit 60 %"))),""))</f>
        <v/>
      </c>
      <c r="H84" s="6">
        <f>IF('Zeiterfassung'!$C84="","",IFERROR(VLOOKUP('Zeiterfassung'!$C84,'Stammdaten'!$A$2:$F$101,5,FALSE),""))</f>
        <v/>
      </c>
      <c r="I84" s="7" t="n"/>
      <c r="J84" s="7" t="n"/>
      <c r="K84" s="8" t="n"/>
      <c r="L84" s="6">
        <f>IF(OR('Zeiterfassung'!$B84="",'Zeiterfassung'!$C84=""),"",IF(OR('Zeiterfassung'!$I84="",'Zeiterfassung'!$J84=""),0,('Zeiterfassung'!$J84-'Zeiterfassung'!$I84)*24-'Zeiterfassung'!$K84+'Zeiterfassung'!$N84))</f>
        <v/>
      </c>
      <c r="M84" s="4" t="n"/>
      <c r="N84" s="8" t="n"/>
      <c r="O84" s="6">
        <f>IF('Zeiterfassung'!$B84="","",'Zeiterfassung'!$L84-'Zeiterfassung'!$H84)</f>
        <v/>
      </c>
      <c r="P84" s="6">
        <f>IF('Zeiterfassung'!$B84="","",SUM('Zeiterfassung'!$O$2:'Zeiterfassung'!$O84))</f>
        <v/>
      </c>
      <c r="Q84" s="5">
        <f>IF(OR('Zeiterfassung'!$B84="",'Zeiterfassung'!$C84=""),"",IF(AND('Zeiterfassung'!$B84&lt;&gt;"",'Zeiterfassung'!$C84&lt;&gt;"",OR('Zeiterfassung'!$L84&gt;0,'Zeiterfassung'!$N84&gt;0)),"Erfasst","Prüfen"))</f>
        <v/>
      </c>
      <c r="R84" s="4" t="n"/>
    </row>
    <row r="85">
      <c r="A85" s="9">
        <f>IF('Zeiterfassung'!$B85="","","ZE-"&amp;TEXT(ROW()-1,"0000"))</f>
        <v/>
      </c>
      <c r="B85" s="3" t="n"/>
      <c r="C85" s="4" t="n"/>
      <c r="D85" s="9">
        <f>IF('Zeiterfassung'!$C85="","",IFERROR(VLOOKUP('Zeiterfassung'!$C85,'Stammdaten'!$A$2:$F$101,2,FALSE),""))</f>
        <v/>
      </c>
      <c r="E85" s="10">
        <f>IF('Zeiterfassung'!$C85="","",IFERROR(VLOOKUP('Zeiterfassung'!$C85,'Stammdaten'!$A$2:$F$101,3,FALSE),""))</f>
        <v/>
      </c>
      <c r="F85" s="9">
        <f>IF('Zeiterfassung'!$C85="","",IFERROR(VLOOKUP('Zeiterfassung'!$C85,'Stammdaten'!$A$2:$F$101,4,FALSE),""))</f>
        <v/>
      </c>
      <c r="G85" s="10">
        <f>IF('Zeiterfassung'!$C85="","",IFERROR(IF(VLOOKUP('Zeiterfassung'!$C85,'Stammdaten'!$A$2:$F$101,6,FALSE)=1,"Vollzeit",IF(VLOOKUP('Zeiterfassung'!$C85,'Stammdaten'!$A$2:$F$101,6,FALSE)=0.8,"Teilzeit 80 %",IF(VLOOKUP('Zeiterfassung'!$C85,'Stammdaten'!$A$2:$F$101,6,FALSE)=0.85,"Teilzeit 85 %","Teilzeit 60 %"))),""))</f>
        <v/>
      </c>
      <c r="H85" s="11">
        <f>IF('Zeiterfassung'!$C85="","",IFERROR(VLOOKUP('Zeiterfassung'!$C85,'Stammdaten'!$A$2:$F$101,5,FALSE),""))</f>
        <v/>
      </c>
      <c r="I85" s="7" t="n"/>
      <c r="J85" s="7" t="n"/>
      <c r="K85" s="8" t="n"/>
      <c r="L85" s="11">
        <f>IF(OR('Zeiterfassung'!$B85="",'Zeiterfassung'!$C85=""),"",IF(OR('Zeiterfassung'!$I85="",'Zeiterfassung'!$J85=""),0,('Zeiterfassung'!$J85-'Zeiterfassung'!$I85)*24-'Zeiterfassung'!$K85+'Zeiterfassung'!$N85))</f>
        <v/>
      </c>
      <c r="M85" s="4" t="n"/>
      <c r="N85" s="8" t="n"/>
      <c r="O85" s="11">
        <f>IF('Zeiterfassung'!$B85="","",'Zeiterfassung'!$L85-'Zeiterfassung'!$H85)</f>
        <v/>
      </c>
      <c r="P85" s="11">
        <f>IF('Zeiterfassung'!$B85="","",SUM('Zeiterfassung'!$O$2:'Zeiterfassung'!$O85))</f>
        <v/>
      </c>
      <c r="Q85" s="10">
        <f>IF(OR('Zeiterfassung'!$B85="",'Zeiterfassung'!$C85=""),"",IF(AND('Zeiterfassung'!$B85&lt;&gt;"",'Zeiterfassung'!$C85&lt;&gt;"",OR('Zeiterfassung'!$L85&gt;0,'Zeiterfassung'!$N85&gt;0)),"Erfasst","Prüfen"))</f>
        <v/>
      </c>
      <c r="R85" s="4" t="n"/>
    </row>
    <row r="86">
      <c r="A86" s="2">
        <f>IF('Zeiterfassung'!$B86="","","ZE-"&amp;TEXT(ROW()-1,"0000"))</f>
        <v/>
      </c>
      <c r="B86" s="3" t="n"/>
      <c r="C86" s="4" t="n"/>
      <c r="D86" s="2">
        <f>IF('Zeiterfassung'!$C86="","",IFERROR(VLOOKUP('Zeiterfassung'!$C86,'Stammdaten'!$A$2:$F$101,2,FALSE),""))</f>
        <v/>
      </c>
      <c r="E86" s="5">
        <f>IF('Zeiterfassung'!$C86="","",IFERROR(VLOOKUP('Zeiterfassung'!$C86,'Stammdaten'!$A$2:$F$101,3,FALSE),""))</f>
        <v/>
      </c>
      <c r="F86" s="2">
        <f>IF('Zeiterfassung'!$C86="","",IFERROR(VLOOKUP('Zeiterfassung'!$C86,'Stammdaten'!$A$2:$F$101,4,FALSE),""))</f>
        <v/>
      </c>
      <c r="G86" s="5">
        <f>IF('Zeiterfassung'!$C86="","",IFERROR(IF(VLOOKUP('Zeiterfassung'!$C86,'Stammdaten'!$A$2:$F$101,6,FALSE)=1,"Vollzeit",IF(VLOOKUP('Zeiterfassung'!$C86,'Stammdaten'!$A$2:$F$101,6,FALSE)=0.8,"Teilzeit 80 %",IF(VLOOKUP('Zeiterfassung'!$C86,'Stammdaten'!$A$2:$F$101,6,FALSE)=0.85,"Teilzeit 85 %","Teilzeit 60 %"))),""))</f>
        <v/>
      </c>
      <c r="H86" s="6">
        <f>IF('Zeiterfassung'!$C86="","",IFERROR(VLOOKUP('Zeiterfassung'!$C86,'Stammdaten'!$A$2:$F$101,5,FALSE),""))</f>
        <v/>
      </c>
      <c r="I86" s="7" t="n"/>
      <c r="J86" s="7" t="n"/>
      <c r="K86" s="8" t="n"/>
      <c r="L86" s="6">
        <f>IF(OR('Zeiterfassung'!$B86="",'Zeiterfassung'!$C86=""),"",IF(OR('Zeiterfassung'!$I86="",'Zeiterfassung'!$J86=""),0,('Zeiterfassung'!$J86-'Zeiterfassung'!$I86)*24-'Zeiterfassung'!$K86+'Zeiterfassung'!$N86))</f>
        <v/>
      </c>
      <c r="M86" s="4" t="n"/>
      <c r="N86" s="8" t="n"/>
      <c r="O86" s="6">
        <f>IF('Zeiterfassung'!$B86="","",'Zeiterfassung'!$L86-'Zeiterfassung'!$H86)</f>
        <v/>
      </c>
      <c r="P86" s="6">
        <f>IF('Zeiterfassung'!$B86="","",SUM('Zeiterfassung'!$O$2:'Zeiterfassung'!$O86))</f>
        <v/>
      </c>
      <c r="Q86" s="5">
        <f>IF(OR('Zeiterfassung'!$B86="",'Zeiterfassung'!$C86=""),"",IF(AND('Zeiterfassung'!$B86&lt;&gt;"",'Zeiterfassung'!$C86&lt;&gt;"",OR('Zeiterfassung'!$L86&gt;0,'Zeiterfassung'!$N86&gt;0)),"Erfasst","Prüfen"))</f>
        <v/>
      </c>
      <c r="R86" s="4" t="n"/>
    </row>
    <row r="87">
      <c r="A87" s="9">
        <f>IF('Zeiterfassung'!$B87="","","ZE-"&amp;TEXT(ROW()-1,"0000"))</f>
        <v/>
      </c>
      <c r="B87" s="3" t="n"/>
      <c r="C87" s="4" t="n"/>
      <c r="D87" s="9">
        <f>IF('Zeiterfassung'!$C87="","",IFERROR(VLOOKUP('Zeiterfassung'!$C87,'Stammdaten'!$A$2:$F$101,2,FALSE),""))</f>
        <v/>
      </c>
      <c r="E87" s="10">
        <f>IF('Zeiterfassung'!$C87="","",IFERROR(VLOOKUP('Zeiterfassung'!$C87,'Stammdaten'!$A$2:$F$101,3,FALSE),""))</f>
        <v/>
      </c>
      <c r="F87" s="9">
        <f>IF('Zeiterfassung'!$C87="","",IFERROR(VLOOKUP('Zeiterfassung'!$C87,'Stammdaten'!$A$2:$F$101,4,FALSE),""))</f>
        <v/>
      </c>
      <c r="G87" s="10">
        <f>IF('Zeiterfassung'!$C87="","",IFERROR(IF(VLOOKUP('Zeiterfassung'!$C87,'Stammdaten'!$A$2:$F$101,6,FALSE)=1,"Vollzeit",IF(VLOOKUP('Zeiterfassung'!$C87,'Stammdaten'!$A$2:$F$101,6,FALSE)=0.8,"Teilzeit 80 %",IF(VLOOKUP('Zeiterfassung'!$C87,'Stammdaten'!$A$2:$F$101,6,FALSE)=0.85,"Teilzeit 85 %","Teilzeit 60 %"))),""))</f>
        <v/>
      </c>
      <c r="H87" s="11">
        <f>IF('Zeiterfassung'!$C87="","",IFERROR(VLOOKUP('Zeiterfassung'!$C87,'Stammdaten'!$A$2:$F$101,5,FALSE),""))</f>
        <v/>
      </c>
      <c r="I87" s="7" t="n"/>
      <c r="J87" s="7" t="n"/>
      <c r="K87" s="8" t="n"/>
      <c r="L87" s="11">
        <f>IF(OR('Zeiterfassung'!$B87="",'Zeiterfassung'!$C87=""),"",IF(OR('Zeiterfassung'!$I87="",'Zeiterfassung'!$J87=""),0,('Zeiterfassung'!$J87-'Zeiterfassung'!$I87)*24-'Zeiterfassung'!$K87+'Zeiterfassung'!$N87))</f>
        <v/>
      </c>
      <c r="M87" s="4" t="n"/>
      <c r="N87" s="8" t="n"/>
      <c r="O87" s="11">
        <f>IF('Zeiterfassung'!$B87="","",'Zeiterfassung'!$L87-'Zeiterfassung'!$H87)</f>
        <v/>
      </c>
      <c r="P87" s="11">
        <f>IF('Zeiterfassung'!$B87="","",SUM('Zeiterfassung'!$O$2:'Zeiterfassung'!$O87))</f>
        <v/>
      </c>
      <c r="Q87" s="10">
        <f>IF(OR('Zeiterfassung'!$B87="",'Zeiterfassung'!$C87=""),"",IF(AND('Zeiterfassung'!$B87&lt;&gt;"",'Zeiterfassung'!$C87&lt;&gt;"",OR('Zeiterfassung'!$L87&gt;0,'Zeiterfassung'!$N87&gt;0)),"Erfasst","Prüfen"))</f>
        <v/>
      </c>
      <c r="R87" s="4" t="n"/>
    </row>
    <row r="88">
      <c r="A88" s="2">
        <f>IF('Zeiterfassung'!$B88="","","ZE-"&amp;TEXT(ROW()-1,"0000"))</f>
        <v/>
      </c>
      <c r="B88" s="3" t="n"/>
      <c r="C88" s="4" t="n"/>
      <c r="D88" s="2">
        <f>IF('Zeiterfassung'!$C88="","",IFERROR(VLOOKUP('Zeiterfassung'!$C88,'Stammdaten'!$A$2:$F$101,2,FALSE),""))</f>
        <v/>
      </c>
      <c r="E88" s="5">
        <f>IF('Zeiterfassung'!$C88="","",IFERROR(VLOOKUP('Zeiterfassung'!$C88,'Stammdaten'!$A$2:$F$101,3,FALSE),""))</f>
        <v/>
      </c>
      <c r="F88" s="2">
        <f>IF('Zeiterfassung'!$C88="","",IFERROR(VLOOKUP('Zeiterfassung'!$C88,'Stammdaten'!$A$2:$F$101,4,FALSE),""))</f>
        <v/>
      </c>
      <c r="G88" s="5">
        <f>IF('Zeiterfassung'!$C88="","",IFERROR(IF(VLOOKUP('Zeiterfassung'!$C88,'Stammdaten'!$A$2:$F$101,6,FALSE)=1,"Vollzeit",IF(VLOOKUP('Zeiterfassung'!$C88,'Stammdaten'!$A$2:$F$101,6,FALSE)=0.8,"Teilzeit 80 %",IF(VLOOKUP('Zeiterfassung'!$C88,'Stammdaten'!$A$2:$F$101,6,FALSE)=0.85,"Teilzeit 85 %","Teilzeit 60 %"))),""))</f>
        <v/>
      </c>
      <c r="H88" s="6">
        <f>IF('Zeiterfassung'!$C88="","",IFERROR(VLOOKUP('Zeiterfassung'!$C88,'Stammdaten'!$A$2:$F$101,5,FALSE),""))</f>
        <v/>
      </c>
      <c r="I88" s="7" t="n"/>
      <c r="J88" s="7" t="n"/>
      <c r="K88" s="8" t="n"/>
      <c r="L88" s="6">
        <f>IF(OR('Zeiterfassung'!$B88="",'Zeiterfassung'!$C88=""),"",IF(OR('Zeiterfassung'!$I88="",'Zeiterfassung'!$J88=""),0,('Zeiterfassung'!$J88-'Zeiterfassung'!$I88)*24-'Zeiterfassung'!$K88+'Zeiterfassung'!$N88))</f>
        <v/>
      </c>
      <c r="M88" s="4" t="n"/>
      <c r="N88" s="8" t="n"/>
      <c r="O88" s="6">
        <f>IF('Zeiterfassung'!$B88="","",'Zeiterfassung'!$L88-'Zeiterfassung'!$H88)</f>
        <v/>
      </c>
      <c r="P88" s="6">
        <f>IF('Zeiterfassung'!$B88="","",SUM('Zeiterfassung'!$O$2:'Zeiterfassung'!$O88))</f>
        <v/>
      </c>
      <c r="Q88" s="5">
        <f>IF(OR('Zeiterfassung'!$B88="",'Zeiterfassung'!$C88=""),"",IF(AND('Zeiterfassung'!$B88&lt;&gt;"",'Zeiterfassung'!$C88&lt;&gt;"",OR('Zeiterfassung'!$L88&gt;0,'Zeiterfassung'!$N88&gt;0)),"Erfasst","Prüfen"))</f>
        <v/>
      </c>
      <c r="R88" s="4" t="n"/>
    </row>
    <row r="89">
      <c r="A89" s="9">
        <f>IF('Zeiterfassung'!$B89="","","ZE-"&amp;TEXT(ROW()-1,"0000"))</f>
        <v/>
      </c>
      <c r="B89" s="3" t="n"/>
      <c r="C89" s="4" t="n"/>
      <c r="D89" s="9">
        <f>IF('Zeiterfassung'!$C89="","",IFERROR(VLOOKUP('Zeiterfassung'!$C89,'Stammdaten'!$A$2:$F$101,2,FALSE),""))</f>
        <v/>
      </c>
      <c r="E89" s="10">
        <f>IF('Zeiterfassung'!$C89="","",IFERROR(VLOOKUP('Zeiterfassung'!$C89,'Stammdaten'!$A$2:$F$101,3,FALSE),""))</f>
        <v/>
      </c>
      <c r="F89" s="9">
        <f>IF('Zeiterfassung'!$C89="","",IFERROR(VLOOKUP('Zeiterfassung'!$C89,'Stammdaten'!$A$2:$F$101,4,FALSE),""))</f>
        <v/>
      </c>
      <c r="G89" s="10">
        <f>IF('Zeiterfassung'!$C89="","",IFERROR(IF(VLOOKUP('Zeiterfassung'!$C89,'Stammdaten'!$A$2:$F$101,6,FALSE)=1,"Vollzeit",IF(VLOOKUP('Zeiterfassung'!$C89,'Stammdaten'!$A$2:$F$101,6,FALSE)=0.8,"Teilzeit 80 %",IF(VLOOKUP('Zeiterfassung'!$C89,'Stammdaten'!$A$2:$F$101,6,FALSE)=0.85,"Teilzeit 85 %","Teilzeit 60 %"))),""))</f>
        <v/>
      </c>
      <c r="H89" s="11">
        <f>IF('Zeiterfassung'!$C89="","",IFERROR(VLOOKUP('Zeiterfassung'!$C89,'Stammdaten'!$A$2:$F$101,5,FALSE),""))</f>
        <v/>
      </c>
      <c r="I89" s="7" t="n"/>
      <c r="J89" s="7" t="n"/>
      <c r="K89" s="8" t="n"/>
      <c r="L89" s="11">
        <f>IF(OR('Zeiterfassung'!$B89="",'Zeiterfassung'!$C89=""),"",IF(OR('Zeiterfassung'!$I89="",'Zeiterfassung'!$J89=""),0,('Zeiterfassung'!$J89-'Zeiterfassung'!$I89)*24-'Zeiterfassung'!$K89+'Zeiterfassung'!$N89))</f>
        <v/>
      </c>
      <c r="M89" s="4" t="n"/>
      <c r="N89" s="8" t="n"/>
      <c r="O89" s="11">
        <f>IF('Zeiterfassung'!$B89="","",'Zeiterfassung'!$L89-'Zeiterfassung'!$H89)</f>
        <v/>
      </c>
      <c r="P89" s="11">
        <f>IF('Zeiterfassung'!$B89="","",SUM('Zeiterfassung'!$O$2:'Zeiterfassung'!$O89))</f>
        <v/>
      </c>
      <c r="Q89" s="10">
        <f>IF(OR('Zeiterfassung'!$B89="",'Zeiterfassung'!$C89=""),"",IF(AND('Zeiterfassung'!$B89&lt;&gt;"",'Zeiterfassung'!$C89&lt;&gt;"",OR('Zeiterfassung'!$L89&gt;0,'Zeiterfassung'!$N89&gt;0)),"Erfasst","Prüfen"))</f>
        <v/>
      </c>
      <c r="R89" s="4" t="n"/>
    </row>
    <row r="90">
      <c r="A90" s="2">
        <f>IF('Zeiterfassung'!$B90="","","ZE-"&amp;TEXT(ROW()-1,"0000"))</f>
        <v/>
      </c>
      <c r="B90" s="3" t="n"/>
      <c r="C90" s="4" t="n"/>
      <c r="D90" s="2">
        <f>IF('Zeiterfassung'!$C90="","",IFERROR(VLOOKUP('Zeiterfassung'!$C90,'Stammdaten'!$A$2:$F$101,2,FALSE),""))</f>
        <v/>
      </c>
      <c r="E90" s="5">
        <f>IF('Zeiterfassung'!$C90="","",IFERROR(VLOOKUP('Zeiterfassung'!$C90,'Stammdaten'!$A$2:$F$101,3,FALSE),""))</f>
        <v/>
      </c>
      <c r="F90" s="2">
        <f>IF('Zeiterfassung'!$C90="","",IFERROR(VLOOKUP('Zeiterfassung'!$C90,'Stammdaten'!$A$2:$F$101,4,FALSE),""))</f>
        <v/>
      </c>
      <c r="G90" s="5">
        <f>IF('Zeiterfassung'!$C90="","",IFERROR(IF(VLOOKUP('Zeiterfassung'!$C90,'Stammdaten'!$A$2:$F$101,6,FALSE)=1,"Vollzeit",IF(VLOOKUP('Zeiterfassung'!$C90,'Stammdaten'!$A$2:$F$101,6,FALSE)=0.8,"Teilzeit 80 %",IF(VLOOKUP('Zeiterfassung'!$C90,'Stammdaten'!$A$2:$F$101,6,FALSE)=0.85,"Teilzeit 85 %","Teilzeit 60 %"))),""))</f>
        <v/>
      </c>
      <c r="H90" s="6">
        <f>IF('Zeiterfassung'!$C90="","",IFERROR(VLOOKUP('Zeiterfassung'!$C90,'Stammdaten'!$A$2:$F$101,5,FALSE),""))</f>
        <v/>
      </c>
      <c r="I90" s="7" t="n"/>
      <c r="J90" s="7" t="n"/>
      <c r="K90" s="8" t="n"/>
      <c r="L90" s="6">
        <f>IF(OR('Zeiterfassung'!$B90="",'Zeiterfassung'!$C90=""),"",IF(OR('Zeiterfassung'!$I90="",'Zeiterfassung'!$J90=""),0,('Zeiterfassung'!$J90-'Zeiterfassung'!$I90)*24-'Zeiterfassung'!$K90+'Zeiterfassung'!$N90))</f>
        <v/>
      </c>
      <c r="M90" s="4" t="n"/>
      <c r="N90" s="8" t="n"/>
      <c r="O90" s="6">
        <f>IF('Zeiterfassung'!$B90="","",'Zeiterfassung'!$L90-'Zeiterfassung'!$H90)</f>
        <v/>
      </c>
      <c r="P90" s="6">
        <f>IF('Zeiterfassung'!$B90="","",SUM('Zeiterfassung'!$O$2:'Zeiterfassung'!$O90))</f>
        <v/>
      </c>
      <c r="Q90" s="5">
        <f>IF(OR('Zeiterfassung'!$B90="",'Zeiterfassung'!$C90=""),"",IF(AND('Zeiterfassung'!$B90&lt;&gt;"",'Zeiterfassung'!$C90&lt;&gt;"",OR('Zeiterfassung'!$L90&gt;0,'Zeiterfassung'!$N90&gt;0)),"Erfasst","Prüfen"))</f>
        <v/>
      </c>
      <c r="R90" s="4" t="n"/>
    </row>
    <row r="91">
      <c r="A91" s="9">
        <f>IF('Zeiterfassung'!$B91="","","ZE-"&amp;TEXT(ROW()-1,"0000"))</f>
        <v/>
      </c>
      <c r="B91" s="3" t="n"/>
      <c r="C91" s="4" t="n"/>
      <c r="D91" s="9">
        <f>IF('Zeiterfassung'!$C91="","",IFERROR(VLOOKUP('Zeiterfassung'!$C91,'Stammdaten'!$A$2:$F$101,2,FALSE),""))</f>
        <v/>
      </c>
      <c r="E91" s="10">
        <f>IF('Zeiterfassung'!$C91="","",IFERROR(VLOOKUP('Zeiterfassung'!$C91,'Stammdaten'!$A$2:$F$101,3,FALSE),""))</f>
        <v/>
      </c>
      <c r="F91" s="9">
        <f>IF('Zeiterfassung'!$C91="","",IFERROR(VLOOKUP('Zeiterfassung'!$C91,'Stammdaten'!$A$2:$F$101,4,FALSE),""))</f>
        <v/>
      </c>
      <c r="G91" s="10">
        <f>IF('Zeiterfassung'!$C91="","",IFERROR(IF(VLOOKUP('Zeiterfassung'!$C91,'Stammdaten'!$A$2:$F$101,6,FALSE)=1,"Vollzeit",IF(VLOOKUP('Zeiterfassung'!$C91,'Stammdaten'!$A$2:$F$101,6,FALSE)=0.8,"Teilzeit 80 %",IF(VLOOKUP('Zeiterfassung'!$C91,'Stammdaten'!$A$2:$F$101,6,FALSE)=0.85,"Teilzeit 85 %","Teilzeit 60 %"))),""))</f>
        <v/>
      </c>
      <c r="H91" s="11">
        <f>IF('Zeiterfassung'!$C91="","",IFERROR(VLOOKUP('Zeiterfassung'!$C91,'Stammdaten'!$A$2:$F$101,5,FALSE),""))</f>
        <v/>
      </c>
      <c r="I91" s="7" t="n"/>
      <c r="J91" s="7" t="n"/>
      <c r="K91" s="8" t="n"/>
      <c r="L91" s="11">
        <f>IF(OR('Zeiterfassung'!$B91="",'Zeiterfassung'!$C91=""),"",IF(OR('Zeiterfassung'!$I91="",'Zeiterfassung'!$J91=""),0,('Zeiterfassung'!$J91-'Zeiterfassung'!$I91)*24-'Zeiterfassung'!$K91+'Zeiterfassung'!$N91))</f>
        <v/>
      </c>
      <c r="M91" s="4" t="n"/>
      <c r="N91" s="8" t="n"/>
      <c r="O91" s="11">
        <f>IF('Zeiterfassung'!$B91="","",'Zeiterfassung'!$L91-'Zeiterfassung'!$H91)</f>
        <v/>
      </c>
      <c r="P91" s="11">
        <f>IF('Zeiterfassung'!$B91="","",SUM('Zeiterfassung'!$O$2:'Zeiterfassung'!$O91))</f>
        <v/>
      </c>
      <c r="Q91" s="10">
        <f>IF(OR('Zeiterfassung'!$B91="",'Zeiterfassung'!$C91=""),"",IF(AND('Zeiterfassung'!$B91&lt;&gt;"",'Zeiterfassung'!$C91&lt;&gt;"",OR('Zeiterfassung'!$L91&gt;0,'Zeiterfassung'!$N91&gt;0)),"Erfasst","Prüfen"))</f>
        <v/>
      </c>
      <c r="R91" s="4" t="n"/>
    </row>
    <row r="92">
      <c r="A92" s="2">
        <f>IF('Zeiterfassung'!$B92="","","ZE-"&amp;TEXT(ROW()-1,"0000"))</f>
        <v/>
      </c>
      <c r="B92" s="3" t="n"/>
      <c r="C92" s="4" t="n"/>
      <c r="D92" s="2">
        <f>IF('Zeiterfassung'!$C92="","",IFERROR(VLOOKUP('Zeiterfassung'!$C92,'Stammdaten'!$A$2:$F$101,2,FALSE),""))</f>
        <v/>
      </c>
      <c r="E92" s="5">
        <f>IF('Zeiterfassung'!$C92="","",IFERROR(VLOOKUP('Zeiterfassung'!$C92,'Stammdaten'!$A$2:$F$101,3,FALSE),""))</f>
        <v/>
      </c>
      <c r="F92" s="2">
        <f>IF('Zeiterfassung'!$C92="","",IFERROR(VLOOKUP('Zeiterfassung'!$C92,'Stammdaten'!$A$2:$F$101,4,FALSE),""))</f>
        <v/>
      </c>
      <c r="G92" s="5">
        <f>IF('Zeiterfassung'!$C92="","",IFERROR(IF(VLOOKUP('Zeiterfassung'!$C92,'Stammdaten'!$A$2:$F$101,6,FALSE)=1,"Vollzeit",IF(VLOOKUP('Zeiterfassung'!$C92,'Stammdaten'!$A$2:$F$101,6,FALSE)=0.8,"Teilzeit 80 %",IF(VLOOKUP('Zeiterfassung'!$C92,'Stammdaten'!$A$2:$F$101,6,FALSE)=0.85,"Teilzeit 85 %","Teilzeit 60 %"))),""))</f>
        <v/>
      </c>
      <c r="H92" s="6">
        <f>IF('Zeiterfassung'!$C92="","",IFERROR(VLOOKUP('Zeiterfassung'!$C92,'Stammdaten'!$A$2:$F$101,5,FALSE),""))</f>
        <v/>
      </c>
      <c r="I92" s="7" t="n"/>
      <c r="J92" s="7" t="n"/>
      <c r="K92" s="8" t="n"/>
      <c r="L92" s="6">
        <f>IF(OR('Zeiterfassung'!$B92="",'Zeiterfassung'!$C92=""),"",IF(OR('Zeiterfassung'!$I92="",'Zeiterfassung'!$J92=""),0,('Zeiterfassung'!$J92-'Zeiterfassung'!$I92)*24-'Zeiterfassung'!$K92+'Zeiterfassung'!$N92))</f>
        <v/>
      </c>
      <c r="M92" s="4" t="n"/>
      <c r="N92" s="8" t="n"/>
      <c r="O92" s="6">
        <f>IF('Zeiterfassung'!$B92="","",'Zeiterfassung'!$L92-'Zeiterfassung'!$H92)</f>
        <v/>
      </c>
      <c r="P92" s="6">
        <f>IF('Zeiterfassung'!$B92="","",SUM('Zeiterfassung'!$O$2:'Zeiterfassung'!$O92))</f>
        <v/>
      </c>
      <c r="Q92" s="5">
        <f>IF(OR('Zeiterfassung'!$B92="",'Zeiterfassung'!$C92=""),"",IF(AND('Zeiterfassung'!$B92&lt;&gt;"",'Zeiterfassung'!$C92&lt;&gt;"",OR('Zeiterfassung'!$L92&gt;0,'Zeiterfassung'!$N92&gt;0)),"Erfasst","Prüfen"))</f>
        <v/>
      </c>
      <c r="R92" s="4" t="n"/>
    </row>
    <row r="93">
      <c r="A93" s="9">
        <f>IF('Zeiterfassung'!$B93="","","ZE-"&amp;TEXT(ROW()-1,"0000"))</f>
        <v/>
      </c>
      <c r="B93" s="3" t="n"/>
      <c r="C93" s="4" t="n"/>
      <c r="D93" s="9">
        <f>IF('Zeiterfassung'!$C93="","",IFERROR(VLOOKUP('Zeiterfassung'!$C93,'Stammdaten'!$A$2:$F$101,2,FALSE),""))</f>
        <v/>
      </c>
      <c r="E93" s="10">
        <f>IF('Zeiterfassung'!$C93="","",IFERROR(VLOOKUP('Zeiterfassung'!$C93,'Stammdaten'!$A$2:$F$101,3,FALSE),""))</f>
        <v/>
      </c>
      <c r="F93" s="9">
        <f>IF('Zeiterfassung'!$C93="","",IFERROR(VLOOKUP('Zeiterfassung'!$C93,'Stammdaten'!$A$2:$F$101,4,FALSE),""))</f>
        <v/>
      </c>
      <c r="G93" s="10">
        <f>IF('Zeiterfassung'!$C93="","",IFERROR(IF(VLOOKUP('Zeiterfassung'!$C93,'Stammdaten'!$A$2:$F$101,6,FALSE)=1,"Vollzeit",IF(VLOOKUP('Zeiterfassung'!$C93,'Stammdaten'!$A$2:$F$101,6,FALSE)=0.8,"Teilzeit 80 %",IF(VLOOKUP('Zeiterfassung'!$C93,'Stammdaten'!$A$2:$F$101,6,FALSE)=0.85,"Teilzeit 85 %","Teilzeit 60 %"))),""))</f>
        <v/>
      </c>
      <c r="H93" s="11">
        <f>IF('Zeiterfassung'!$C93="","",IFERROR(VLOOKUP('Zeiterfassung'!$C93,'Stammdaten'!$A$2:$F$101,5,FALSE),""))</f>
        <v/>
      </c>
      <c r="I93" s="7" t="n"/>
      <c r="J93" s="7" t="n"/>
      <c r="K93" s="8" t="n"/>
      <c r="L93" s="11">
        <f>IF(OR('Zeiterfassung'!$B93="",'Zeiterfassung'!$C93=""),"",IF(OR('Zeiterfassung'!$I93="",'Zeiterfassung'!$J93=""),0,('Zeiterfassung'!$J93-'Zeiterfassung'!$I93)*24-'Zeiterfassung'!$K93+'Zeiterfassung'!$N93))</f>
        <v/>
      </c>
      <c r="M93" s="4" t="n"/>
      <c r="N93" s="8" t="n"/>
      <c r="O93" s="11">
        <f>IF('Zeiterfassung'!$B93="","",'Zeiterfassung'!$L93-'Zeiterfassung'!$H93)</f>
        <v/>
      </c>
      <c r="P93" s="11">
        <f>IF('Zeiterfassung'!$B93="","",SUM('Zeiterfassung'!$O$2:'Zeiterfassung'!$O93))</f>
        <v/>
      </c>
      <c r="Q93" s="10">
        <f>IF(OR('Zeiterfassung'!$B93="",'Zeiterfassung'!$C93=""),"",IF(AND('Zeiterfassung'!$B93&lt;&gt;"",'Zeiterfassung'!$C93&lt;&gt;"",OR('Zeiterfassung'!$L93&gt;0,'Zeiterfassung'!$N93&gt;0)),"Erfasst","Prüfen"))</f>
        <v/>
      </c>
      <c r="R93" s="4" t="n"/>
    </row>
    <row r="94">
      <c r="A94" s="2">
        <f>IF('Zeiterfassung'!$B94="","","ZE-"&amp;TEXT(ROW()-1,"0000"))</f>
        <v/>
      </c>
      <c r="B94" s="3" t="n"/>
      <c r="C94" s="4" t="n"/>
      <c r="D94" s="2">
        <f>IF('Zeiterfassung'!$C94="","",IFERROR(VLOOKUP('Zeiterfassung'!$C94,'Stammdaten'!$A$2:$F$101,2,FALSE),""))</f>
        <v/>
      </c>
      <c r="E94" s="5">
        <f>IF('Zeiterfassung'!$C94="","",IFERROR(VLOOKUP('Zeiterfassung'!$C94,'Stammdaten'!$A$2:$F$101,3,FALSE),""))</f>
        <v/>
      </c>
      <c r="F94" s="2">
        <f>IF('Zeiterfassung'!$C94="","",IFERROR(VLOOKUP('Zeiterfassung'!$C94,'Stammdaten'!$A$2:$F$101,4,FALSE),""))</f>
        <v/>
      </c>
      <c r="G94" s="5">
        <f>IF('Zeiterfassung'!$C94="","",IFERROR(IF(VLOOKUP('Zeiterfassung'!$C94,'Stammdaten'!$A$2:$F$101,6,FALSE)=1,"Vollzeit",IF(VLOOKUP('Zeiterfassung'!$C94,'Stammdaten'!$A$2:$F$101,6,FALSE)=0.8,"Teilzeit 80 %",IF(VLOOKUP('Zeiterfassung'!$C94,'Stammdaten'!$A$2:$F$101,6,FALSE)=0.85,"Teilzeit 85 %","Teilzeit 60 %"))),""))</f>
        <v/>
      </c>
      <c r="H94" s="6">
        <f>IF('Zeiterfassung'!$C94="","",IFERROR(VLOOKUP('Zeiterfassung'!$C94,'Stammdaten'!$A$2:$F$101,5,FALSE),""))</f>
        <v/>
      </c>
      <c r="I94" s="7" t="n"/>
      <c r="J94" s="7" t="n"/>
      <c r="K94" s="8" t="n"/>
      <c r="L94" s="6">
        <f>IF(OR('Zeiterfassung'!$B94="",'Zeiterfassung'!$C94=""),"",IF(OR('Zeiterfassung'!$I94="",'Zeiterfassung'!$J94=""),0,('Zeiterfassung'!$J94-'Zeiterfassung'!$I94)*24-'Zeiterfassung'!$K94+'Zeiterfassung'!$N94))</f>
        <v/>
      </c>
      <c r="M94" s="4" t="n"/>
      <c r="N94" s="8" t="n"/>
      <c r="O94" s="6">
        <f>IF('Zeiterfassung'!$B94="","",'Zeiterfassung'!$L94-'Zeiterfassung'!$H94)</f>
        <v/>
      </c>
      <c r="P94" s="6">
        <f>IF('Zeiterfassung'!$B94="","",SUM('Zeiterfassung'!$O$2:'Zeiterfassung'!$O94))</f>
        <v/>
      </c>
      <c r="Q94" s="5">
        <f>IF(OR('Zeiterfassung'!$B94="",'Zeiterfassung'!$C94=""),"",IF(AND('Zeiterfassung'!$B94&lt;&gt;"",'Zeiterfassung'!$C94&lt;&gt;"",OR('Zeiterfassung'!$L94&gt;0,'Zeiterfassung'!$N94&gt;0)),"Erfasst","Prüfen"))</f>
        <v/>
      </c>
      <c r="R94" s="4" t="n"/>
    </row>
    <row r="95">
      <c r="A95" s="9">
        <f>IF('Zeiterfassung'!$B95="","","ZE-"&amp;TEXT(ROW()-1,"0000"))</f>
        <v/>
      </c>
      <c r="B95" s="3" t="n"/>
      <c r="C95" s="4" t="n"/>
      <c r="D95" s="9">
        <f>IF('Zeiterfassung'!$C95="","",IFERROR(VLOOKUP('Zeiterfassung'!$C95,'Stammdaten'!$A$2:$F$101,2,FALSE),""))</f>
        <v/>
      </c>
      <c r="E95" s="10">
        <f>IF('Zeiterfassung'!$C95="","",IFERROR(VLOOKUP('Zeiterfassung'!$C95,'Stammdaten'!$A$2:$F$101,3,FALSE),""))</f>
        <v/>
      </c>
      <c r="F95" s="9">
        <f>IF('Zeiterfassung'!$C95="","",IFERROR(VLOOKUP('Zeiterfassung'!$C95,'Stammdaten'!$A$2:$F$101,4,FALSE),""))</f>
        <v/>
      </c>
      <c r="G95" s="10">
        <f>IF('Zeiterfassung'!$C95="","",IFERROR(IF(VLOOKUP('Zeiterfassung'!$C95,'Stammdaten'!$A$2:$F$101,6,FALSE)=1,"Vollzeit",IF(VLOOKUP('Zeiterfassung'!$C95,'Stammdaten'!$A$2:$F$101,6,FALSE)=0.8,"Teilzeit 80 %",IF(VLOOKUP('Zeiterfassung'!$C95,'Stammdaten'!$A$2:$F$101,6,FALSE)=0.85,"Teilzeit 85 %","Teilzeit 60 %"))),""))</f>
        <v/>
      </c>
      <c r="H95" s="11">
        <f>IF('Zeiterfassung'!$C95="","",IFERROR(VLOOKUP('Zeiterfassung'!$C95,'Stammdaten'!$A$2:$F$101,5,FALSE),""))</f>
        <v/>
      </c>
      <c r="I95" s="7" t="n"/>
      <c r="J95" s="7" t="n"/>
      <c r="K95" s="8" t="n"/>
      <c r="L95" s="11">
        <f>IF(OR('Zeiterfassung'!$B95="",'Zeiterfassung'!$C95=""),"",IF(OR('Zeiterfassung'!$I95="",'Zeiterfassung'!$J95=""),0,('Zeiterfassung'!$J95-'Zeiterfassung'!$I95)*24-'Zeiterfassung'!$K95+'Zeiterfassung'!$N95))</f>
        <v/>
      </c>
      <c r="M95" s="4" t="n"/>
      <c r="N95" s="8" t="n"/>
      <c r="O95" s="11">
        <f>IF('Zeiterfassung'!$B95="","",'Zeiterfassung'!$L95-'Zeiterfassung'!$H95)</f>
        <v/>
      </c>
      <c r="P95" s="11">
        <f>IF('Zeiterfassung'!$B95="","",SUM('Zeiterfassung'!$O$2:'Zeiterfassung'!$O95))</f>
        <v/>
      </c>
      <c r="Q95" s="10">
        <f>IF(OR('Zeiterfassung'!$B95="",'Zeiterfassung'!$C95=""),"",IF(AND('Zeiterfassung'!$B95&lt;&gt;"",'Zeiterfassung'!$C95&lt;&gt;"",OR('Zeiterfassung'!$L95&gt;0,'Zeiterfassung'!$N95&gt;0)),"Erfasst","Prüfen"))</f>
        <v/>
      </c>
      <c r="R95" s="4" t="n"/>
    </row>
    <row r="96">
      <c r="A96" s="2">
        <f>IF('Zeiterfassung'!$B96="","","ZE-"&amp;TEXT(ROW()-1,"0000"))</f>
        <v/>
      </c>
      <c r="B96" s="3" t="n"/>
      <c r="C96" s="4" t="n"/>
      <c r="D96" s="2">
        <f>IF('Zeiterfassung'!$C96="","",IFERROR(VLOOKUP('Zeiterfassung'!$C96,'Stammdaten'!$A$2:$F$101,2,FALSE),""))</f>
        <v/>
      </c>
      <c r="E96" s="5">
        <f>IF('Zeiterfassung'!$C96="","",IFERROR(VLOOKUP('Zeiterfassung'!$C96,'Stammdaten'!$A$2:$F$101,3,FALSE),""))</f>
        <v/>
      </c>
      <c r="F96" s="2">
        <f>IF('Zeiterfassung'!$C96="","",IFERROR(VLOOKUP('Zeiterfassung'!$C96,'Stammdaten'!$A$2:$F$101,4,FALSE),""))</f>
        <v/>
      </c>
      <c r="G96" s="5">
        <f>IF('Zeiterfassung'!$C96="","",IFERROR(IF(VLOOKUP('Zeiterfassung'!$C96,'Stammdaten'!$A$2:$F$101,6,FALSE)=1,"Vollzeit",IF(VLOOKUP('Zeiterfassung'!$C96,'Stammdaten'!$A$2:$F$101,6,FALSE)=0.8,"Teilzeit 80 %",IF(VLOOKUP('Zeiterfassung'!$C96,'Stammdaten'!$A$2:$F$101,6,FALSE)=0.85,"Teilzeit 85 %","Teilzeit 60 %"))),""))</f>
        <v/>
      </c>
      <c r="H96" s="6">
        <f>IF('Zeiterfassung'!$C96="","",IFERROR(VLOOKUP('Zeiterfassung'!$C96,'Stammdaten'!$A$2:$F$101,5,FALSE),""))</f>
        <v/>
      </c>
      <c r="I96" s="7" t="n"/>
      <c r="J96" s="7" t="n"/>
      <c r="K96" s="8" t="n"/>
      <c r="L96" s="6">
        <f>IF(OR('Zeiterfassung'!$B96="",'Zeiterfassung'!$C96=""),"",IF(OR('Zeiterfassung'!$I96="",'Zeiterfassung'!$J96=""),0,('Zeiterfassung'!$J96-'Zeiterfassung'!$I96)*24-'Zeiterfassung'!$K96+'Zeiterfassung'!$N96))</f>
        <v/>
      </c>
      <c r="M96" s="4" t="n"/>
      <c r="N96" s="8" t="n"/>
      <c r="O96" s="6">
        <f>IF('Zeiterfassung'!$B96="","",'Zeiterfassung'!$L96-'Zeiterfassung'!$H96)</f>
        <v/>
      </c>
      <c r="P96" s="6">
        <f>IF('Zeiterfassung'!$B96="","",SUM('Zeiterfassung'!$O$2:'Zeiterfassung'!$O96))</f>
        <v/>
      </c>
      <c r="Q96" s="5">
        <f>IF(OR('Zeiterfassung'!$B96="",'Zeiterfassung'!$C96=""),"",IF(AND('Zeiterfassung'!$B96&lt;&gt;"",'Zeiterfassung'!$C96&lt;&gt;"",OR('Zeiterfassung'!$L96&gt;0,'Zeiterfassung'!$N96&gt;0)),"Erfasst","Prüfen"))</f>
        <v/>
      </c>
      <c r="R96" s="4" t="n"/>
    </row>
    <row r="97">
      <c r="A97" s="9">
        <f>IF('Zeiterfassung'!$B97="","","ZE-"&amp;TEXT(ROW()-1,"0000"))</f>
        <v/>
      </c>
      <c r="B97" s="3" t="n"/>
      <c r="C97" s="4" t="n"/>
      <c r="D97" s="9">
        <f>IF('Zeiterfassung'!$C97="","",IFERROR(VLOOKUP('Zeiterfassung'!$C97,'Stammdaten'!$A$2:$F$101,2,FALSE),""))</f>
        <v/>
      </c>
      <c r="E97" s="10">
        <f>IF('Zeiterfassung'!$C97="","",IFERROR(VLOOKUP('Zeiterfassung'!$C97,'Stammdaten'!$A$2:$F$101,3,FALSE),""))</f>
        <v/>
      </c>
      <c r="F97" s="9">
        <f>IF('Zeiterfassung'!$C97="","",IFERROR(VLOOKUP('Zeiterfassung'!$C97,'Stammdaten'!$A$2:$F$101,4,FALSE),""))</f>
        <v/>
      </c>
      <c r="G97" s="10">
        <f>IF('Zeiterfassung'!$C97="","",IFERROR(IF(VLOOKUP('Zeiterfassung'!$C97,'Stammdaten'!$A$2:$F$101,6,FALSE)=1,"Vollzeit",IF(VLOOKUP('Zeiterfassung'!$C97,'Stammdaten'!$A$2:$F$101,6,FALSE)=0.8,"Teilzeit 80 %",IF(VLOOKUP('Zeiterfassung'!$C97,'Stammdaten'!$A$2:$F$101,6,FALSE)=0.85,"Teilzeit 85 %","Teilzeit 60 %"))),""))</f>
        <v/>
      </c>
      <c r="H97" s="11">
        <f>IF('Zeiterfassung'!$C97="","",IFERROR(VLOOKUP('Zeiterfassung'!$C97,'Stammdaten'!$A$2:$F$101,5,FALSE),""))</f>
        <v/>
      </c>
      <c r="I97" s="7" t="n"/>
      <c r="J97" s="7" t="n"/>
      <c r="K97" s="8" t="n"/>
      <c r="L97" s="11">
        <f>IF(OR('Zeiterfassung'!$B97="",'Zeiterfassung'!$C97=""),"",IF(OR('Zeiterfassung'!$I97="",'Zeiterfassung'!$J97=""),0,('Zeiterfassung'!$J97-'Zeiterfassung'!$I97)*24-'Zeiterfassung'!$K97+'Zeiterfassung'!$N97))</f>
        <v/>
      </c>
      <c r="M97" s="4" t="n"/>
      <c r="N97" s="8" t="n"/>
      <c r="O97" s="11">
        <f>IF('Zeiterfassung'!$B97="","",'Zeiterfassung'!$L97-'Zeiterfassung'!$H97)</f>
        <v/>
      </c>
      <c r="P97" s="11">
        <f>IF('Zeiterfassung'!$B97="","",SUM('Zeiterfassung'!$O$2:'Zeiterfassung'!$O97))</f>
        <v/>
      </c>
      <c r="Q97" s="10">
        <f>IF(OR('Zeiterfassung'!$B97="",'Zeiterfassung'!$C97=""),"",IF(AND('Zeiterfassung'!$B97&lt;&gt;"",'Zeiterfassung'!$C97&lt;&gt;"",OR('Zeiterfassung'!$L97&gt;0,'Zeiterfassung'!$N97&gt;0)),"Erfasst","Prüfen"))</f>
        <v/>
      </c>
      <c r="R97" s="4" t="n"/>
    </row>
    <row r="98">
      <c r="A98" s="2">
        <f>IF('Zeiterfassung'!$B98="","","ZE-"&amp;TEXT(ROW()-1,"0000"))</f>
        <v/>
      </c>
      <c r="B98" s="3" t="n"/>
      <c r="C98" s="4" t="n"/>
      <c r="D98" s="2">
        <f>IF('Zeiterfassung'!$C98="","",IFERROR(VLOOKUP('Zeiterfassung'!$C98,'Stammdaten'!$A$2:$F$101,2,FALSE),""))</f>
        <v/>
      </c>
      <c r="E98" s="5">
        <f>IF('Zeiterfassung'!$C98="","",IFERROR(VLOOKUP('Zeiterfassung'!$C98,'Stammdaten'!$A$2:$F$101,3,FALSE),""))</f>
        <v/>
      </c>
      <c r="F98" s="2">
        <f>IF('Zeiterfassung'!$C98="","",IFERROR(VLOOKUP('Zeiterfassung'!$C98,'Stammdaten'!$A$2:$F$101,4,FALSE),""))</f>
        <v/>
      </c>
      <c r="G98" s="5">
        <f>IF('Zeiterfassung'!$C98="","",IFERROR(IF(VLOOKUP('Zeiterfassung'!$C98,'Stammdaten'!$A$2:$F$101,6,FALSE)=1,"Vollzeit",IF(VLOOKUP('Zeiterfassung'!$C98,'Stammdaten'!$A$2:$F$101,6,FALSE)=0.8,"Teilzeit 80 %",IF(VLOOKUP('Zeiterfassung'!$C98,'Stammdaten'!$A$2:$F$101,6,FALSE)=0.85,"Teilzeit 85 %","Teilzeit 60 %"))),""))</f>
        <v/>
      </c>
      <c r="H98" s="6">
        <f>IF('Zeiterfassung'!$C98="","",IFERROR(VLOOKUP('Zeiterfassung'!$C98,'Stammdaten'!$A$2:$F$101,5,FALSE),""))</f>
        <v/>
      </c>
      <c r="I98" s="7" t="n"/>
      <c r="J98" s="7" t="n"/>
      <c r="K98" s="8" t="n"/>
      <c r="L98" s="6">
        <f>IF(OR('Zeiterfassung'!$B98="",'Zeiterfassung'!$C98=""),"",IF(OR('Zeiterfassung'!$I98="",'Zeiterfassung'!$J98=""),0,('Zeiterfassung'!$J98-'Zeiterfassung'!$I98)*24-'Zeiterfassung'!$K98+'Zeiterfassung'!$N98))</f>
        <v/>
      </c>
      <c r="M98" s="4" t="n"/>
      <c r="N98" s="8" t="n"/>
      <c r="O98" s="6">
        <f>IF('Zeiterfassung'!$B98="","",'Zeiterfassung'!$L98-'Zeiterfassung'!$H98)</f>
        <v/>
      </c>
      <c r="P98" s="6">
        <f>IF('Zeiterfassung'!$B98="","",SUM('Zeiterfassung'!$O$2:'Zeiterfassung'!$O98))</f>
        <v/>
      </c>
      <c r="Q98" s="5">
        <f>IF(OR('Zeiterfassung'!$B98="",'Zeiterfassung'!$C98=""),"",IF(AND('Zeiterfassung'!$B98&lt;&gt;"",'Zeiterfassung'!$C98&lt;&gt;"",OR('Zeiterfassung'!$L98&gt;0,'Zeiterfassung'!$N98&gt;0)),"Erfasst","Prüfen"))</f>
        <v/>
      </c>
      <c r="R98" s="4" t="n"/>
    </row>
    <row r="99">
      <c r="A99" s="9">
        <f>IF('Zeiterfassung'!$B99="","","ZE-"&amp;TEXT(ROW()-1,"0000"))</f>
        <v/>
      </c>
      <c r="B99" s="3" t="n"/>
      <c r="C99" s="4" t="n"/>
      <c r="D99" s="9">
        <f>IF('Zeiterfassung'!$C99="","",IFERROR(VLOOKUP('Zeiterfassung'!$C99,'Stammdaten'!$A$2:$F$101,2,FALSE),""))</f>
        <v/>
      </c>
      <c r="E99" s="10">
        <f>IF('Zeiterfassung'!$C99="","",IFERROR(VLOOKUP('Zeiterfassung'!$C99,'Stammdaten'!$A$2:$F$101,3,FALSE),""))</f>
        <v/>
      </c>
      <c r="F99" s="9">
        <f>IF('Zeiterfassung'!$C99="","",IFERROR(VLOOKUP('Zeiterfassung'!$C99,'Stammdaten'!$A$2:$F$101,4,FALSE),""))</f>
        <v/>
      </c>
      <c r="G99" s="10">
        <f>IF('Zeiterfassung'!$C99="","",IFERROR(IF(VLOOKUP('Zeiterfassung'!$C99,'Stammdaten'!$A$2:$F$101,6,FALSE)=1,"Vollzeit",IF(VLOOKUP('Zeiterfassung'!$C99,'Stammdaten'!$A$2:$F$101,6,FALSE)=0.8,"Teilzeit 80 %",IF(VLOOKUP('Zeiterfassung'!$C99,'Stammdaten'!$A$2:$F$101,6,FALSE)=0.85,"Teilzeit 85 %","Teilzeit 60 %"))),""))</f>
        <v/>
      </c>
      <c r="H99" s="11">
        <f>IF('Zeiterfassung'!$C99="","",IFERROR(VLOOKUP('Zeiterfassung'!$C99,'Stammdaten'!$A$2:$F$101,5,FALSE),""))</f>
        <v/>
      </c>
      <c r="I99" s="7" t="n"/>
      <c r="J99" s="7" t="n"/>
      <c r="K99" s="8" t="n"/>
      <c r="L99" s="11">
        <f>IF(OR('Zeiterfassung'!$B99="",'Zeiterfassung'!$C99=""),"",IF(OR('Zeiterfassung'!$I99="",'Zeiterfassung'!$J99=""),0,('Zeiterfassung'!$J99-'Zeiterfassung'!$I99)*24-'Zeiterfassung'!$K99+'Zeiterfassung'!$N99))</f>
        <v/>
      </c>
      <c r="M99" s="4" t="n"/>
      <c r="N99" s="8" t="n"/>
      <c r="O99" s="11">
        <f>IF('Zeiterfassung'!$B99="","",'Zeiterfassung'!$L99-'Zeiterfassung'!$H99)</f>
        <v/>
      </c>
      <c r="P99" s="11">
        <f>IF('Zeiterfassung'!$B99="","",SUM('Zeiterfassung'!$O$2:'Zeiterfassung'!$O99))</f>
        <v/>
      </c>
      <c r="Q99" s="10">
        <f>IF(OR('Zeiterfassung'!$B99="",'Zeiterfassung'!$C99=""),"",IF(AND('Zeiterfassung'!$B99&lt;&gt;"",'Zeiterfassung'!$C99&lt;&gt;"",OR('Zeiterfassung'!$L99&gt;0,'Zeiterfassung'!$N99&gt;0)),"Erfasst","Prüfen"))</f>
        <v/>
      </c>
      <c r="R99" s="4" t="n"/>
    </row>
    <row r="100">
      <c r="A100" s="2">
        <f>IF('Zeiterfassung'!$B100="","","ZE-"&amp;TEXT(ROW()-1,"0000"))</f>
        <v/>
      </c>
      <c r="B100" s="3" t="n"/>
      <c r="C100" s="4" t="n"/>
      <c r="D100" s="2">
        <f>IF('Zeiterfassung'!$C100="","",IFERROR(VLOOKUP('Zeiterfassung'!$C100,'Stammdaten'!$A$2:$F$101,2,FALSE),""))</f>
        <v/>
      </c>
      <c r="E100" s="5">
        <f>IF('Zeiterfassung'!$C100="","",IFERROR(VLOOKUP('Zeiterfassung'!$C100,'Stammdaten'!$A$2:$F$101,3,FALSE),""))</f>
        <v/>
      </c>
      <c r="F100" s="2">
        <f>IF('Zeiterfassung'!$C100="","",IFERROR(VLOOKUP('Zeiterfassung'!$C100,'Stammdaten'!$A$2:$F$101,4,FALSE),""))</f>
        <v/>
      </c>
      <c r="G100" s="5">
        <f>IF('Zeiterfassung'!$C100="","",IFERROR(IF(VLOOKUP('Zeiterfassung'!$C100,'Stammdaten'!$A$2:$F$101,6,FALSE)=1,"Vollzeit",IF(VLOOKUP('Zeiterfassung'!$C100,'Stammdaten'!$A$2:$F$101,6,FALSE)=0.8,"Teilzeit 80 %",IF(VLOOKUP('Zeiterfassung'!$C100,'Stammdaten'!$A$2:$F$101,6,FALSE)=0.85,"Teilzeit 85 %","Teilzeit 60 %"))),""))</f>
        <v/>
      </c>
      <c r="H100" s="6">
        <f>IF('Zeiterfassung'!$C100="","",IFERROR(VLOOKUP('Zeiterfassung'!$C100,'Stammdaten'!$A$2:$F$101,5,FALSE),""))</f>
        <v/>
      </c>
      <c r="I100" s="7" t="n"/>
      <c r="J100" s="7" t="n"/>
      <c r="K100" s="8" t="n"/>
      <c r="L100" s="6">
        <f>IF(OR('Zeiterfassung'!$B100="",'Zeiterfassung'!$C100=""),"",IF(OR('Zeiterfassung'!$I100="",'Zeiterfassung'!$J100=""),0,('Zeiterfassung'!$J100-'Zeiterfassung'!$I100)*24-'Zeiterfassung'!$K100+'Zeiterfassung'!$N100))</f>
        <v/>
      </c>
      <c r="M100" s="4" t="n"/>
      <c r="N100" s="8" t="n"/>
      <c r="O100" s="6">
        <f>IF('Zeiterfassung'!$B100="","",'Zeiterfassung'!$L100-'Zeiterfassung'!$H100)</f>
        <v/>
      </c>
      <c r="P100" s="6">
        <f>IF('Zeiterfassung'!$B100="","",SUM('Zeiterfassung'!$O$2:'Zeiterfassung'!$O100))</f>
        <v/>
      </c>
      <c r="Q100" s="5">
        <f>IF(OR('Zeiterfassung'!$B100="",'Zeiterfassung'!$C100=""),"",IF(AND('Zeiterfassung'!$B100&lt;&gt;"",'Zeiterfassung'!$C100&lt;&gt;"",OR('Zeiterfassung'!$L100&gt;0,'Zeiterfassung'!$N100&gt;0)),"Erfasst","Prüfen"))</f>
        <v/>
      </c>
      <c r="R100" s="4" t="n"/>
    </row>
    <row r="101">
      <c r="A101" s="9">
        <f>IF('Zeiterfassung'!$B101="","","ZE-"&amp;TEXT(ROW()-1,"0000"))</f>
        <v/>
      </c>
      <c r="B101" s="3" t="n"/>
      <c r="C101" s="4" t="n"/>
      <c r="D101" s="9">
        <f>IF('Zeiterfassung'!$C101="","",IFERROR(VLOOKUP('Zeiterfassung'!$C101,'Stammdaten'!$A$2:$F$101,2,FALSE),""))</f>
        <v/>
      </c>
      <c r="E101" s="10">
        <f>IF('Zeiterfassung'!$C101="","",IFERROR(VLOOKUP('Zeiterfassung'!$C101,'Stammdaten'!$A$2:$F$101,3,FALSE),""))</f>
        <v/>
      </c>
      <c r="F101" s="9">
        <f>IF('Zeiterfassung'!$C101="","",IFERROR(VLOOKUP('Zeiterfassung'!$C101,'Stammdaten'!$A$2:$F$101,4,FALSE),""))</f>
        <v/>
      </c>
      <c r="G101" s="10">
        <f>IF('Zeiterfassung'!$C101="","",IFERROR(IF(VLOOKUP('Zeiterfassung'!$C101,'Stammdaten'!$A$2:$F$101,6,FALSE)=1,"Vollzeit",IF(VLOOKUP('Zeiterfassung'!$C101,'Stammdaten'!$A$2:$F$101,6,FALSE)=0.8,"Teilzeit 80 %",IF(VLOOKUP('Zeiterfassung'!$C101,'Stammdaten'!$A$2:$F$101,6,FALSE)=0.85,"Teilzeit 85 %","Teilzeit 60 %"))),""))</f>
        <v/>
      </c>
      <c r="H101" s="11">
        <f>IF('Zeiterfassung'!$C101="","",IFERROR(VLOOKUP('Zeiterfassung'!$C101,'Stammdaten'!$A$2:$F$101,5,FALSE),""))</f>
        <v/>
      </c>
      <c r="I101" s="7" t="n"/>
      <c r="J101" s="7" t="n"/>
      <c r="K101" s="8" t="n"/>
      <c r="L101" s="11">
        <f>IF(OR('Zeiterfassung'!$B101="",'Zeiterfassung'!$C101=""),"",IF(OR('Zeiterfassung'!$I101="",'Zeiterfassung'!$J101=""),0,('Zeiterfassung'!$J101-'Zeiterfassung'!$I101)*24-'Zeiterfassung'!$K101+'Zeiterfassung'!$N101))</f>
        <v/>
      </c>
      <c r="M101" s="4" t="n"/>
      <c r="N101" s="8" t="n"/>
      <c r="O101" s="11">
        <f>IF('Zeiterfassung'!$B101="","",'Zeiterfassung'!$L101-'Zeiterfassung'!$H101)</f>
        <v/>
      </c>
      <c r="P101" s="11">
        <f>IF('Zeiterfassung'!$B101="","",SUM('Zeiterfassung'!$O$2:'Zeiterfassung'!$O101))</f>
        <v/>
      </c>
      <c r="Q101" s="10">
        <f>IF(OR('Zeiterfassung'!$B101="",'Zeiterfassung'!$C101=""),"",IF(AND('Zeiterfassung'!$B101&lt;&gt;"",'Zeiterfassung'!$C101&lt;&gt;"",OR('Zeiterfassung'!$L101&gt;0,'Zeiterfassung'!$N101&gt;0)),"Erfasst","Prüfen"))</f>
        <v/>
      </c>
      <c r="R101" s="4" t="n"/>
    </row>
  </sheetData>
  <autoFilter ref="A1:R101"/>
  <conditionalFormatting sqref="O2:O101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P2:P101">
    <cfRule type="cellIs" priority="3" operator="greaterThan" dxfId="0">
      <formula>0</formula>
    </cfRule>
    <cfRule type="cellIs" priority="4" operator="lessThan" dxfId="1">
      <formula>0</formula>
    </cfRule>
  </conditionalFormatting>
  <conditionalFormatting sqref="Q2:Q101">
    <cfRule type="expression" priority="5" dxfId="2">
      <formula>$Q2="Prüfen"</formula>
    </cfRule>
  </conditionalFormatting>
  <dataValidations count="3">
    <dataValidation sqref="C2:C101" showErrorMessage="1" showInputMessage="1" allowBlank="1" type="list">
      <formula1>'Stammdaten'!$A$2:$A$101</formula1>
    </dataValidation>
    <dataValidation sqref="M2:M101" showErrorMessage="1" showInputMessage="1" allowBlank="1" type="list">
      <formula1>'Stammdaten'!$I$2:$I$101</formula1>
    </dataValidation>
    <dataValidation sqref="K2:K101 N2:N101" showErrorMessage="1" showInputMessage="1" allowBlank="1" type="decimal" operator="between">
      <formula1>0</formula1>
      <formula2>24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18"/>
  <sheetViews>
    <sheetView workbookViewId="0">
      <pane ySplit="17" topLeftCell="A18" activePane="bottomLeft" state="frozen"/>
      <selection pane="bottomLeft" activeCell="A1" sqref="A1"/>
    </sheetView>
  </sheetViews>
  <sheetFormatPr baseColWidth="8" defaultRowHeight="15"/>
  <cols>
    <col width="25" customWidth="1" min="1" max="1"/>
    <col width="16" customWidth="1" min="2" max="2"/>
    <col width="16" customWidth="1" min="3" max="3"/>
    <col width="15" customWidth="1" min="4" max="4"/>
    <col width="16" customWidth="1" min="5" max="5"/>
    <col width="18" customWidth="1" min="6" max="6"/>
    <col width="22" customWidth="1" min="8" max="8"/>
    <col width="14" customWidth="1" min="9" max="9"/>
  </cols>
  <sheetData>
    <row r="1" ht="28" customHeight="1">
      <c r="A1" s="12" t="inlineStr">
        <is>
          <t>Auswertung Arbeitszeiterfassung</t>
        </is>
      </c>
      <c r="B1" s="19" t="n"/>
      <c r="C1" s="19" t="n"/>
      <c r="D1" s="19" t="n"/>
      <c r="E1" s="19" t="n"/>
      <c r="F1" s="20" t="n"/>
    </row>
    <row r="2"/>
    <row r="3">
      <c r="A3" s="13" t="inlineStr">
        <is>
          <t>Auswertungsmonat</t>
        </is>
      </c>
      <c r="B3" s="3" t="n">
        <v>46266</v>
      </c>
    </row>
    <row r="4"/>
    <row r="5">
      <c r="A5" s="14" t="inlineStr">
        <is>
          <t>Monatsübersicht</t>
        </is>
      </c>
      <c r="B5" s="15" t="inlineStr">
        <is>
          <t>Wert</t>
        </is>
      </c>
    </row>
    <row r="6">
      <c r="A6" s="5" t="inlineStr">
        <is>
          <t>Anzahl Einträge</t>
        </is>
      </c>
      <c r="B6" s="2">
        <f>COUNTIFS('Zeiterfassung'!$B$2:$B$101,"&gt;="&amp;'Auswertung'!$B$3,'Zeiterfassung'!$B$2:$B$101,"&lt;"&amp;'Auswertung'!$B$3+31)</f>
        <v/>
      </c>
    </row>
    <row r="7">
      <c r="A7" s="10" t="inlineStr">
        <is>
          <t>Sollstunden total</t>
        </is>
      </c>
      <c r="B7" s="11">
        <f>SUMIFS('Zeiterfassung'!$H$2:$H$101,'Zeiterfassung'!$B$2:$B$101,"&gt;="&amp;'Auswertung'!$B$3,'Zeiterfassung'!$B$2:$B$101,"&lt;"&amp;'Auswertung'!$B$3+31)</f>
        <v/>
      </c>
    </row>
    <row r="8">
      <c r="A8" s="5" t="inlineStr">
        <is>
          <t>Iststunden total</t>
        </is>
      </c>
      <c r="B8" s="6">
        <f>SUMIFS('Zeiterfassung'!$L$2:$L$101,'Zeiterfassung'!$B$2:$B$101,"&gt;="&amp;'Auswertung'!$B$3,'Zeiterfassung'!$B$2:$B$101,"&lt;"&amp;'Auswertung'!$B$3+31)</f>
        <v/>
      </c>
    </row>
    <row r="9">
      <c r="A9" s="10" t="inlineStr">
        <is>
          <t>Überzeit total</t>
        </is>
      </c>
      <c r="B9" s="11">
        <f>SUMIFS('Zeiterfassung'!$O$2:$O$101,'Zeiterfassung'!$B$2:$B$101,"&gt;="&amp;'Auswertung'!$B$3,'Zeiterfassung'!$B$2:$B$101,"&lt;"&amp;'Auswertung'!$B$3+31)</f>
        <v/>
      </c>
    </row>
    <row r="10">
      <c r="A10" s="5" t="inlineStr">
        <is>
          <t>Abwesenheitsstunden</t>
        </is>
      </c>
      <c r="B10" s="6">
        <f>SUMIFS('Zeiterfassung'!$N$2:$N$101,'Zeiterfassung'!$B$2:$B$101,"&gt;="&amp;'Auswertung'!$B$3,'Zeiterfassung'!$B$2:$B$101,"&lt;"&amp;'Auswertung'!$B$3+31)</f>
        <v/>
      </c>
    </row>
    <row r="11">
      <c r="A11" s="10" t="inlineStr">
        <is>
          <t>Erfüllungsgrad</t>
        </is>
      </c>
      <c r="B11" s="21">
        <f>IF('Auswertung'!$B$7=0,0,'Auswertung'!$B$8/'Auswertung'!$B$7)</f>
        <v/>
      </c>
    </row>
    <row r="12">
      <c r="A12" s="5" t="inlineStr">
        <is>
          <t>Durchschnittliche Iststunden</t>
        </is>
      </c>
      <c r="B12" s="6">
        <f>IFERROR(AVERAGE('Zeiterfassung'!$L$2:$L$101),0)</f>
        <v/>
      </c>
    </row>
    <row r="13">
      <c r="A13" s="10" t="inlineStr">
        <is>
          <t>Einträge mit Prüfhinweis</t>
        </is>
      </c>
      <c r="B13" s="9">
        <f>COUNTIFS('Zeiterfassung'!$Q$2:$Q$101,"Prüfen",'Zeiterfassung'!$B$2:$B$101,"&gt;="&amp;'Auswertung'!$B$3,'Zeiterfassung'!$B$2:$B$101,"&lt;"&amp;'Auswertung'!$B$3+31)</f>
        <v/>
      </c>
    </row>
    <row r="14">
      <c r="A14" s="5" t="inlineStr">
        <is>
          <t>Prüfhinweise gesamt</t>
        </is>
      </c>
      <c r="B14" s="2">
        <f>COUNTIF('Zeiterfassung'!$Q$2:$Q$101,"Prüfen")</f>
        <v/>
      </c>
    </row>
    <row r="15"/>
    <row r="16"/>
    <row r="17"/>
    <row r="18">
      <c r="A18" s="1" t="inlineStr">
        <is>
          <t>Mitarbeitende/r</t>
        </is>
      </c>
      <c r="B18" s="1" t="inlineStr">
        <is>
          <t>Sollstunden</t>
        </is>
      </c>
      <c r="C18" s="1" t="inlineStr">
        <is>
          <t>Iststunden</t>
        </is>
      </c>
      <c r="D18" s="1" t="inlineStr">
        <is>
          <t>Überzeit</t>
        </is>
      </c>
      <c r="E18" s="1" t="inlineStr">
        <is>
          <t>Erfüllungsgrad</t>
        </is>
      </c>
      <c r="F18" s="1" t="inlineStr">
        <is>
          <t>Status</t>
        </is>
      </c>
    </row>
    <row r="19">
      <c r="A19" s="5">
        <f>IF('Stammdaten'!$A2="","",'Stammdaten'!$A2)</f>
        <v/>
      </c>
      <c r="B19" s="6">
        <f>IF('Auswertung'!$A19="","",SUMIFS('Zeiterfassung'!$H$2:$H$101,'Zeiterfassung'!$C$2:$C$101,'Auswertung'!$A19,'Zeiterfassung'!$B$2:$B$101,"&gt;="&amp;'Auswertung'!$B$3,'Zeiterfassung'!$B$2:$B$101,"&lt;"&amp;'Auswertung'!$B$3+31))</f>
        <v/>
      </c>
      <c r="C19" s="6">
        <f>IF('Auswertung'!$A19="","",SUMIFS('Zeiterfassung'!$L$2:$L$101,'Zeiterfassung'!$C$2:$C$101,'Auswertung'!$A19,'Zeiterfassung'!$B$2:$B$101,"&gt;="&amp;'Auswertung'!$B$3,'Zeiterfassung'!$B$2:$B$101,"&lt;"&amp;'Auswertung'!$B$3+31))</f>
        <v/>
      </c>
      <c r="D19" s="6">
        <f>IF('Auswertung'!$A19="","",SUMIFS('Zeiterfassung'!$O$2:$O$101,'Zeiterfassung'!$C$2:$C$101,'Auswertung'!$A19,'Zeiterfassung'!$B$2:$B$101,"&gt;="&amp;'Auswertung'!$B$3,'Zeiterfassung'!$B$2:$B$101,"&lt;"&amp;'Auswertung'!$B$3+31))</f>
        <v/>
      </c>
      <c r="E19" s="22">
        <f>IF(OR('Auswertung'!$A19="",'Auswertung'!$B19=0),"",'Auswertung'!$C19/'Auswertung'!$B19)</f>
        <v/>
      </c>
      <c r="F19" s="5">
        <f>IF('Auswertung'!$E19="","",IF('Auswertung'!$E19&gt;=1,"Ziel erreicht",IF('Auswertung'!$E19&gt;=0.9,"Nahe am Ziel","Prüfen")))</f>
        <v/>
      </c>
    </row>
    <row r="20">
      <c r="A20" s="10">
        <f>IF('Stammdaten'!$A3="","",'Stammdaten'!$A3)</f>
        <v/>
      </c>
      <c r="B20" s="11">
        <f>IF('Auswertung'!$A20="","",SUMIFS('Zeiterfassung'!$H$2:$H$101,'Zeiterfassung'!$C$2:$C$101,'Auswertung'!$A20,'Zeiterfassung'!$B$2:$B$101,"&gt;="&amp;'Auswertung'!$B$3,'Zeiterfassung'!$B$2:$B$101,"&lt;"&amp;'Auswertung'!$B$3+31))</f>
        <v/>
      </c>
      <c r="C20" s="11">
        <f>IF('Auswertung'!$A20="","",SUMIFS('Zeiterfassung'!$L$2:$L$101,'Zeiterfassung'!$C$2:$C$101,'Auswertung'!$A20,'Zeiterfassung'!$B$2:$B$101,"&gt;="&amp;'Auswertung'!$B$3,'Zeiterfassung'!$B$2:$B$101,"&lt;"&amp;'Auswertung'!$B$3+31))</f>
        <v/>
      </c>
      <c r="D20" s="11">
        <f>IF('Auswertung'!$A20="","",SUMIFS('Zeiterfassung'!$O$2:$O$101,'Zeiterfassung'!$C$2:$C$101,'Auswertung'!$A20,'Zeiterfassung'!$B$2:$B$101,"&gt;="&amp;'Auswertung'!$B$3,'Zeiterfassung'!$B$2:$B$101,"&lt;"&amp;'Auswertung'!$B$3+31))</f>
        <v/>
      </c>
      <c r="E20" s="21">
        <f>IF(OR('Auswertung'!$A20="",'Auswertung'!$B20=0),"",'Auswertung'!$C20/'Auswertung'!$B20)</f>
        <v/>
      </c>
      <c r="F20" s="10">
        <f>IF('Auswertung'!$E20="","",IF('Auswertung'!$E20&gt;=1,"Ziel erreicht",IF('Auswertung'!$E20&gt;=0.9,"Nahe am Ziel","Prüfen")))</f>
        <v/>
      </c>
    </row>
    <row r="21">
      <c r="A21" s="5">
        <f>IF('Stammdaten'!$A4="","",'Stammdaten'!$A4)</f>
        <v/>
      </c>
      <c r="B21" s="6">
        <f>IF('Auswertung'!$A21="","",SUMIFS('Zeiterfassung'!$H$2:$H$101,'Zeiterfassung'!$C$2:$C$101,'Auswertung'!$A21,'Zeiterfassung'!$B$2:$B$101,"&gt;="&amp;'Auswertung'!$B$3,'Zeiterfassung'!$B$2:$B$101,"&lt;"&amp;'Auswertung'!$B$3+31))</f>
        <v/>
      </c>
      <c r="C21" s="6">
        <f>IF('Auswertung'!$A21="","",SUMIFS('Zeiterfassung'!$L$2:$L$101,'Zeiterfassung'!$C$2:$C$101,'Auswertung'!$A21,'Zeiterfassung'!$B$2:$B$101,"&gt;="&amp;'Auswertung'!$B$3,'Zeiterfassung'!$B$2:$B$101,"&lt;"&amp;'Auswertung'!$B$3+31))</f>
        <v/>
      </c>
      <c r="D21" s="6">
        <f>IF('Auswertung'!$A21="","",SUMIFS('Zeiterfassung'!$O$2:$O$101,'Zeiterfassung'!$C$2:$C$101,'Auswertung'!$A21,'Zeiterfassung'!$B$2:$B$101,"&gt;="&amp;'Auswertung'!$B$3,'Zeiterfassung'!$B$2:$B$101,"&lt;"&amp;'Auswertung'!$B$3+31))</f>
        <v/>
      </c>
      <c r="E21" s="22">
        <f>IF(OR('Auswertung'!$A21="",'Auswertung'!$B21=0),"",'Auswertung'!$C21/'Auswertung'!$B21)</f>
        <v/>
      </c>
      <c r="F21" s="5">
        <f>IF('Auswertung'!$E21="","",IF('Auswertung'!$E21&gt;=1,"Ziel erreicht",IF('Auswertung'!$E21&gt;=0.9,"Nahe am Ziel","Prüfen")))</f>
        <v/>
      </c>
    </row>
    <row r="22">
      <c r="A22" s="10">
        <f>IF('Stammdaten'!$A5="","",'Stammdaten'!$A5)</f>
        <v/>
      </c>
      <c r="B22" s="11">
        <f>IF('Auswertung'!$A22="","",SUMIFS('Zeiterfassung'!$H$2:$H$101,'Zeiterfassung'!$C$2:$C$101,'Auswertung'!$A22,'Zeiterfassung'!$B$2:$B$101,"&gt;="&amp;'Auswertung'!$B$3,'Zeiterfassung'!$B$2:$B$101,"&lt;"&amp;'Auswertung'!$B$3+31))</f>
        <v/>
      </c>
      <c r="C22" s="11">
        <f>IF('Auswertung'!$A22="","",SUMIFS('Zeiterfassung'!$L$2:$L$101,'Zeiterfassung'!$C$2:$C$101,'Auswertung'!$A22,'Zeiterfassung'!$B$2:$B$101,"&gt;="&amp;'Auswertung'!$B$3,'Zeiterfassung'!$B$2:$B$101,"&lt;"&amp;'Auswertung'!$B$3+31))</f>
        <v/>
      </c>
      <c r="D22" s="11">
        <f>IF('Auswertung'!$A22="","",SUMIFS('Zeiterfassung'!$O$2:$O$101,'Zeiterfassung'!$C$2:$C$101,'Auswertung'!$A22,'Zeiterfassung'!$B$2:$B$101,"&gt;="&amp;'Auswertung'!$B$3,'Zeiterfassung'!$B$2:$B$101,"&lt;"&amp;'Auswertung'!$B$3+31))</f>
        <v/>
      </c>
      <c r="E22" s="21">
        <f>IF(OR('Auswertung'!$A22="",'Auswertung'!$B22=0),"",'Auswertung'!$C22/'Auswertung'!$B22)</f>
        <v/>
      </c>
      <c r="F22" s="10">
        <f>IF('Auswertung'!$E22="","",IF('Auswertung'!$E22&gt;=1,"Ziel erreicht",IF('Auswertung'!$E22&gt;=0.9,"Nahe am Ziel","Prüfen")))</f>
        <v/>
      </c>
    </row>
    <row r="23">
      <c r="A23" s="5">
        <f>IF('Stammdaten'!$A6="","",'Stammdaten'!$A6)</f>
        <v/>
      </c>
      <c r="B23" s="6">
        <f>IF('Auswertung'!$A23="","",SUMIFS('Zeiterfassung'!$H$2:$H$101,'Zeiterfassung'!$C$2:$C$101,'Auswertung'!$A23,'Zeiterfassung'!$B$2:$B$101,"&gt;="&amp;'Auswertung'!$B$3,'Zeiterfassung'!$B$2:$B$101,"&lt;"&amp;'Auswertung'!$B$3+31))</f>
        <v/>
      </c>
      <c r="C23" s="6">
        <f>IF('Auswertung'!$A23="","",SUMIFS('Zeiterfassung'!$L$2:$L$101,'Zeiterfassung'!$C$2:$C$101,'Auswertung'!$A23,'Zeiterfassung'!$B$2:$B$101,"&gt;="&amp;'Auswertung'!$B$3,'Zeiterfassung'!$B$2:$B$101,"&lt;"&amp;'Auswertung'!$B$3+31))</f>
        <v/>
      </c>
      <c r="D23" s="6">
        <f>IF('Auswertung'!$A23="","",SUMIFS('Zeiterfassung'!$O$2:$O$101,'Zeiterfassung'!$C$2:$C$101,'Auswertung'!$A23,'Zeiterfassung'!$B$2:$B$101,"&gt;="&amp;'Auswertung'!$B$3,'Zeiterfassung'!$B$2:$B$101,"&lt;"&amp;'Auswertung'!$B$3+31))</f>
        <v/>
      </c>
      <c r="E23" s="22">
        <f>IF(OR('Auswertung'!$A23="",'Auswertung'!$B23=0),"",'Auswertung'!$C23/'Auswertung'!$B23)</f>
        <v/>
      </c>
      <c r="F23" s="5">
        <f>IF('Auswertung'!$E23="","",IF('Auswertung'!$E23&gt;=1,"Ziel erreicht",IF('Auswertung'!$E23&gt;=0.9,"Nahe am Ziel","Prüfen")))</f>
        <v/>
      </c>
    </row>
    <row r="24">
      <c r="A24" s="10">
        <f>IF('Stammdaten'!$A7="","",'Stammdaten'!$A7)</f>
        <v/>
      </c>
      <c r="B24" s="11">
        <f>IF('Auswertung'!$A24="","",SUMIFS('Zeiterfassung'!$H$2:$H$101,'Zeiterfassung'!$C$2:$C$101,'Auswertung'!$A24,'Zeiterfassung'!$B$2:$B$101,"&gt;="&amp;'Auswertung'!$B$3,'Zeiterfassung'!$B$2:$B$101,"&lt;"&amp;'Auswertung'!$B$3+31))</f>
        <v/>
      </c>
      <c r="C24" s="11">
        <f>IF('Auswertung'!$A24="","",SUMIFS('Zeiterfassung'!$L$2:$L$101,'Zeiterfassung'!$C$2:$C$101,'Auswertung'!$A24,'Zeiterfassung'!$B$2:$B$101,"&gt;="&amp;'Auswertung'!$B$3,'Zeiterfassung'!$B$2:$B$101,"&lt;"&amp;'Auswertung'!$B$3+31))</f>
        <v/>
      </c>
      <c r="D24" s="11">
        <f>IF('Auswertung'!$A24="","",SUMIFS('Zeiterfassung'!$O$2:$O$101,'Zeiterfassung'!$C$2:$C$101,'Auswertung'!$A24,'Zeiterfassung'!$B$2:$B$101,"&gt;="&amp;'Auswertung'!$B$3,'Zeiterfassung'!$B$2:$B$101,"&lt;"&amp;'Auswertung'!$B$3+31))</f>
        <v/>
      </c>
      <c r="E24" s="21">
        <f>IF(OR('Auswertung'!$A24="",'Auswertung'!$B24=0),"",'Auswertung'!$C24/'Auswertung'!$B24)</f>
        <v/>
      </c>
      <c r="F24" s="10">
        <f>IF('Auswertung'!$E24="","",IF('Auswertung'!$E24&gt;=1,"Ziel erreicht",IF('Auswertung'!$E24&gt;=0.9,"Nahe am Ziel","Prüfen")))</f>
        <v/>
      </c>
    </row>
    <row r="25">
      <c r="A25" s="5">
        <f>IF('Stammdaten'!$A8="","",'Stammdaten'!$A8)</f>
        <v/>
      </c>
      <c r="B25" s="6">
        <f>IF('Auswertung'!$A25="","",SUMIFS('Zeiterfassung'!$H$2:$H$101,'Zeiterfassung'!$C$2:$C$101,'Auswertung'!$A25,'Zeiterfassung'!$B$2:$B$101,"&gt;="&amp;'Auswertung'!$B$3,'Zeiterfassung'!$B$2:$B$101,"&lt;"&amp;'Auswertung'!$B$3+31))</f>
        <v/>
      </c>
      <c r="C25" s="6">
        <f>IF('Auswertung'!$A25="","",SUMIFS('Zeiterfassung'!$L$2:$L$101,'Zeiterfassung'!$C$2:$C$101,'Auswertung'!$A25,'Zeiterfassung'!$B$2:$B$101,"&gt;="&amp;'Auswertung'!$B$3,'Zeiterfassung'!$B$2:$B$101,"&lt;"&amp;'Auswertung'!$B$3+31))</f>
        <v/>
      </c>
      <c r="D25" s="6">
        <f>IF('Auswertung'!$A25="","",SUMIFS('Zeiterfassung'!$O$2:$O$101,'Zeiterfassung'!$C$2:$C$101,'Auswertung'!$A25,'Zeiterfassung'!$B$2:$B$101,"&gt;="&amp;'Auswertung'!$B$3,'Zeiterfassung'!$B$2:$B$101,"&lt;"&amp;'Auswertung'!$B$3+31))</f>
        <v/>
      </c>
      <c r="E25" s="22">
        <f>IF(OR('Auswertung'!$A25="",'Auswertung'!$B25=0),"",'Auswertung'!$C25/'Auswertung'!$B25)</f>
        <v/>
      </c>
      <c r="F25" s="5">
        <f>IF('Auswertung'!$E25="","",IF('Auswertung'!$E25&gt;=1,"Ziel erreicht",IF('Auswertung'!$E25&gt;=0.9,"Nahe am Ziel","Prüfen")))</f>
        <v/>
      </c>
    </row>
    <row r="26">
      <c r="A26" s="10">
        <f>IF('Stammdaten'!$A9="","",'Stammdaten'!$A9)</f>
        <v/>
      </c>
      <c r="B26" s="11">
        <f>IF('Auswertung'!$A26="","",SUMIFS('Zeiterfassung'!$H$2:$H$101,'Zeiterfassung'!$C$2:$C$101,'Auswertung'!$A26,'Zeiterfassung'!$B$2:$B$101,"&gt;="&amp;'Auswertung'!$B$3,'Zeiterfassung'!$B$2:$B$101,"&lt;"&amp;'Auswertung'!$B$3+31))</f>
        <v/>
      </c>
      <c r="C26" s="11">
        <f>IF('Auswertung'!$A26="","",SUMIFS('Zeiterfassung'!$L$2:$L$101,'Zeiterfassung'!$C$2:$C$101,'Auswertung'!$A26,'Zeiterfassung'!$B$2:$B$101,"&gt;="&amp;'Auswertung'!$B$3,'Zeiterfassung'!$B$2:$B$101,"&lt;"&amp;'Auswertung'!$B$3+31))</f>
        <v/>
      </c>
      <c r="D26" s="11">
        <f>IF('Auswertung'!$A26="","",SUMIFS('Zeiterfassung'!$O$2:$O$101,'Zeiterfassung'!$C$2:$C$101,'Auswertung'!$A26,'Zeiterfassung'!$B$2:$B$101,"&gt;="&amp;'Auswertung'!$B$3,'Zeiterfassung'!$B$2:$B$101,"&lt;"&amp;'Auswertung'!$B$3+31))</f>
        <v/>
      </c>
      <c r="E26" s="21">
        <f>IF(OR('Auswertung'!$A26="",'Auswertung'!$B26=0),"",'Auswertung'!$C26/'Auswertung'!$B26)</f>
        <v/>
      </c>
      <c r="F26" s="10">
        <f>IF('Auswertung'!$E26="","",IF('Auswertung'!$E26&gt;=1,"Ziel erreicht",IF('Auswertung'!$E26&gt;=0.9,"Nahe am Ziel","Prüfen")))</f>
        <v/>
      </c>
    </row>
    <row r="27">
      <c r="A27" s="5">
        <f>IF('Stammdaten'!$A10="","",'Stammdaten'!$A10)</f>
        <v/>
      </c>
      <c r="B27" s="6">
        <f>IF('Auswertung'!$A27="","",SUMIFS('Zeiterfassung'!$H$2:$H$101,'Zeiterfassung'!$C$2:$C$101,'Auswertung'!$A27,'Zeiterfassung'!$B$2:$B$101,"&gt;="&amp;'Auswertung'!$B$3,'Zeiterfassung'!$B$2:$B$101,"&lt;"&amp;'Auswertung'!$B$3+31))</f>
        <v/>
      </c>
      <c r="C27" s="6">
        <f>IF('Auswertung'!$A27="","",SUMIFS('Zeiterfassung'!$L$2:$L$101,'Zeiterfassung'!$C$2:$C$101,'Auswertung'!$A27,'Zeiterfassung'!$B$2:$B$101,"&gt;="&amp;'Auswertung'!$B$3,'Zeiterfassung'!$B$2:$B$101,"&lt;"&amp;'Auswertung'!$B$3+31))</f>
        <v/>
      </c>
      <c r="D27" s="6">
        <f>IF('Auswertung'!$A27="","",SUMIFS('Zeiterfassung'!$O$2:$O$101,'Zeiterfassung'!$C$2:$C$101,'Auswertung'!$A27,'Zeiterfassung'!$B$2:$B$101,"&gt;="&amp;'Auswertung'!$B$3,'Zeiterfassung'!$B$2:$B$101,"&lt;"&amp;'Auswertung'!$B$3+31))</f>
        <v/>
      </c>
      <c r="E27" s="22">
        <f>IF(OR('Auswertung'!$A27="",'Auswertung'!$B27=0),"",'Auswertung'!$C27/'Auswertung'!$B27)</f>
        <v/>
      </c>
      <c r="F27" s="5">
        <f>IF('Auswertung'!$E27="","",IF('Auswertung'!$E27&gt;=1,"Ziel erreicht",IF('Auswertung'!$E27&gt;=0.9,"Nahe am Ziel","Prüfen")))</f>
        <v/>
      </c>
    </row>
    <row r="28">
      <c r="A28" s="10">
        <f>IF('Stammdaten'!$A11="","",'Stammdaten'!$A11)</f>
        <v/>
      </c>
      <c r="B28" s="11">
        <f>IF('Auswertung'!$A28="","",SUMIFS('Zeiterfassung'!$H$2:$H$101,'Zeiterfassung'!$C$2:$C$101,'Auswertung'!$A28,'Zeiterfassung'!$B$2:$B$101,"&gt;="&amp;'Auswertung'!$B$3,'Zeiterfassung'!$B$2:$B$101,"&lt;"&amp;'Auswertung'!$B$3+31))</f>
        <v/>
      </c>
      <c r="C28" s="11">
        <f>IF('Auswertung'!$A28="","",SUMIFS('Zeiterfassung'!$L$2:$L$101,'Zeiterfassung'!$C$2:$C$101,'Auswertung'!$A28,'Zeiterfassung'!$B$2:$B$101,"&gt;="&amp;'Auswertung'!$B$3,'Zeiterfassung'!$B$2:$B$101,"&lt;"&amp;'Auswertung'!$B$3+31))</f>
        <v/>
      </c>
      <c r="D28" s="11">
        <f>IF('Auswertung'!$A28="","",SUMIFS('Zeiterfassung'!$O$2:$O$101,'Zeiterfassung'!$C$2:$C$101,'Auswertung'!$A28,'Zeiterfassung'!$B$2:$B$101,"&gt;="&amp;'Auswertung'!$B$3,'Zeiterfassung'!$B$2:$B$101,"&lt;"&amp;'Auswertung'!$B$3+31))</f>
        <v/>
      </c>
      <c r="E28" s="21">
        <f>IF(OR('Auswertung'!$A28="",'Auswertung'!$B28=0),"",'Auswertung'!$C28/'Auswertung'!$B28)</f>
        <v/>
      </c>
      <c r="F28" s="10">
        <f>IF('Auswertung'!$E28="","",IF('Auswertung'!$E28&gt;=1,"Ziel erreicht",IF('Auswertung'!$E28&gt;=0.9,"Nahe am Ziel","Prüfen")))</f>
        <v/>
      </c>
    </row>
    <row r="29">
      <c r="A29" s="5">
        <f>IF('Stammdaten'!$A12="","",'Stammdaten'!$A12)</f>
        <v/>
      </c>
      <c r="B29" s="6">
        <f>IF('Auswertung'!$A29="","",SUMIFS('Zeiterfassung'!$H$2:$H$101,'Zeiterfassung'!$C$2:$C$101,'Auswertung'!$A29,'Zeiterfassung'!$B$2:$B$101,"&gt;="&amp;'Auswertung'!$B$3,'Zeiterfassung'!$B$2:$B$101,"&lt;"&amp;'Auswertung'!$B$3+31))</f>
        <v/>
      </c>
      <c r="C29" s="6">
        <f>IF('Auswertung'!$A29="","",SUMIFS('Zeiterfassung'!$L$2:$L$101,'Zeiterfassung'!$C$2:$C$101,'Auswertung'!$A29,'Zeiterfassung'!$B$2:$B$101,"&gt;="&amp;'Auswertung'!$B$3,'Zeiterfassung'!$B$2:$B$101,"&lt;"&amp;'Auswertung'!$B$3+31))</f>
        <v/>
      </c>
      <c r="D29" s="6">
        <f>IF('Auswertung'!$A29="","",SUMIFS('Zeiterfassung'!$O$2:$O$101,'Zeiterfassung'!$C$2:$C$101,'Auswertung'!$A29,'Zeiterfassung'!$B$2:$B$101,"&gt;="&amp;'Auswertung'!$B$3,'Zeiterfassung'!$B$2:$B$101,"&lt;"&amp;'Auswertung'!$B$3+31))</f>
        <v/>
      </c>
      <c r="E29" s="22">
        <f>IF(OR('Auswertung'!$A29="",'Auswertung'!$B29=0),"",'Auswertung'!$C29/'Auswertung'!$B29)</f>
        <v/>
      </c>
      <c r="F29" s="5">
        <f>IF('Auswertung'!$E29="","",IF('Auswertung'!$E29&gt;=1,"Ziel erreicht",IF('Auswertung'!$E29&gt;=0.9,"Nahe am Ziel","Prüfen")))</f>
        <v/>
      </c>
    </row>
    <row r="30">
      <c r="A30" s="10">
        <f>IF('Stammdaten'!$A13="","",'Stammdaten'!$A13)</f>
        <v/>
      </c>
      <c r="B30" s="11">
        <f>IF('Auswertung'!$A30="","",SUMIFS('Zeiterfassung'!$H$2:$H$101,'Zeiterfassung'!$C$2:$C$101,'Auswertung'!$A30,'Zeiterfassung'!$B$2:$B$101,"&gt;="&amp;'Auswertung'!$B$3,'Zeiterfassung'!$B$2:$B$101,"&lt;"&amp;'Auswertung'!$B$3+31))</f>
        <v/>
      </c>
      <c r="C30" s="11">
        <f>IF('Auswertung'!$A30="","",SUMIFS('Zeiterfassung'!$L$2:$L$101,'Zeiterfassung'!$C$2:$C$101,'Auswertung'!$A30,'Zeiterfassung'!$B$2:$B$101,"&gt;="&amp;'Auswertung'!$B$3,'Zeiterfassung'!$B$2:$B$101,"&lt;"&amp;'Auswertung'!$B$3+31))</f>
        <v/>
      </c>
      <c r="D30" s="11">
        <f>IF('Auswertung'!$A30="","",SUMIFS('Zeiterfassung'!$O$2:$O$101,'Zeiterfassung'!$C$2:$C$101,'Auswertung'!$A30,'Zeiterfassung'!$B$2:$B$101,"&gt;="&amp;'Auswertung'!$B$3,'Zeiterfassung'!$B$2:$B$101,"&lt;"&amp;'Auswertung'!$B$3+31))</f>
        <v/>
      </c>
      <c r="E30" s="21">
        <f>IF(OR('Auswertung'!$A30="",'Auswertung'!$B30=0),"",'Auswertung'!$C30/'Auswertung'!$B30)</f>
        <v/>
      </c>
      <c r="F30" s="10">
        <f>IF('Auswertung'!$E30="","",IF('Auswertung'!$E30&gt;=1,"Ziel erreicht",IF('Auswertung'!$E30&gt;=0.9,"Nahe am Ziel","Prüfen")))</f>
        <v/>
      </c>
    </row>
    <row r="31">
      <c r="A31" s="5">
        <f>IF('Stammdaten'!$A14="","",'Stammdaten'!$A14)</f>
        <v/>
      </c>
      <c r="B31" s="6">
        <f>IF('Auswertung'!$A31="","",SUMIFS('Zeiterfassung'!$H$2:$H$101,'Zeiterfassung'!$C$2:$C$101,'Auswertung'!$A31,'Zeiterfassung'!$B$2:$B$101,"&gt;="&amp;'Auswertung'!$B$3,'Zeiterfassung'!$B$2:$B$101,"&lt;"&amp;'Auswertung'!$B$3+31))</f>
        <v/>
      </c>
      <c r="C31" s="6">
        <f>IF('Auswertung'!$A31="","",SUMIFS('Zeiterfassung'!$L$2:$L$101,'Zeiterfassung'!$C$2:$C$101,'Auswertung'!$A31,'Zeiterfassung'!$B$2:$B$101,"&gt;="&amp;'Auswertung'!$B$3,'Zeiterfassung'!$B$2:$B$101,"&lt;"&amp;'Auswertung'!$B$3+31))</f>
        <v/>
      </c>
      <c r="D31" s="6">
        <f>IF('Auswertung'!$A31="","",SUMIFS('Zeiterfassung'!$O$2:$O$101,'Zeiterfassung'!$C$2:$C$101,'Auswertung'!$A31,'Zeiterfassung'!$B$2:$B$101,"&gt;="&amp;'Auswertung'!$B$3,'Zeiterfassung'!$B$2:$B$101,"&lt;"&amp;'Auswertung'!$B$3+31))</f>
        <v/>
      </c>
      <c r="E31" s="22">
        <f>IF(OR('Auswertung'!$A31="",'Auswertung'!$B31=0),"",'Auswertung'!$C31/'Auswertung'!$B31)</f>
        <v/>
      </c>
      <c r="F31" s="5">
        <f>IF('Auswertung'!$E31="","",IF('Auswertung'!$E31&gt;=1,"Ziel erreicht",IF('Auswertung'!$E31&gt;=0.9,"Nahe am Ziel","Prüfen")))</f>
        <v/>
      </c>
    </row>
    <row r="32">
      <c r="A32" s="10">
        <f>IF('Stammdaten'!$A15="","",'Stammdaten'!$A15)</f>
        <v/>
      </c>
      <c r="B32" s="11">
        <f>IF('Auswertung'!$A32="","",SUMIFS('Zeiterfassung'!$H$2:$H$101,'Zeiterfassung'!$C$2:$C$101,'Auswertung'!$A32,'Zeiterfassung'!$B$2:$B$101,"&gt;="&amp;'Auswertung'!$B$3,'Zeiterfassung'!$B$2:$B$101,"&lt;"&amp;'Auswertung'!$B$3+31))</f>
        <v/>
      </c>
      <c r="C32" s="11">
        <f>IF('Auswertung'!$A32="","",SUMIFS('Zeiterfassung'!$L$2:$L$101,'Zeiterfassung'!$C$2:$C$101,'Auswertung'!$A32,'Zeiterfassung'!$B$2:$B$101,"&gt;="&amp;'Auswertung'!$B$3,'Zeiterfassung'!$B$2:$B$101,"&lt;"&amp;'Auswertung'!$B$3+31))</f>
        <v/>
      </c>
      <c r="D32" s="11">
        <f>IF('Auswertung'!$A32="","",SUMIFS('Zeiterfassung'!$O$2:$O$101,'Zeiterfassung'!$C$2:$C$101,'Auswertung'!$A32,'Zeiterfassung'!$B$2:$B$101,"&gt;="&amp;'Auswertung'!$B$3,'Zeiterfassung'!$B$2:$B$101,"&lt;"&amp;'Auswertung'!$B$3+31))</f>
        <v/>
      </c>
      <c r="E32" s="21">
        <f>IF(OR('Auswertung'!$A32="",'Auswertung'!$B32=0),"",'Auswertung'!$C32/'Auswertung'!$B32)</f>
        <v/>
      </c>
      <c r="F32" s="10">
        <f>IF('Auswertung'!$E32="","",IF('Auswertung'!$E32&gt;=1,"Ziel erreicht",IF('Auswertung'!$E32&gt;=0.9,"Nahe am Ziel","Prüfen")))</f>
        <v/>
      </c>
    </row>
    <row r="33">
      <c r="A33" s="5">
        <f>IF('Stammdaten'!$A16="","",'Stammdaten'!$A16)</f>
        <v/>
      </c>
      <c r="B33" s="6">
        <f>IF('Auswertung'!$A33="","",SUMIFS('Zeiterfassung'!$H$2:$H$101,'Zeiterfassung'!$C$2:$C$101,'Auswertung'!$A33,'Zeiterfassung'!$B$2:$B$101,"&gt;="&amp;'Auswertung'!$B$3,'Zeiterfassung'!$B$2:$B$101,"&lt;"&amp;'Auswertung'!$B$3+31))</f>
        <v/>
      </c>
      <c r="C33" s="6">
        <f>IF('Auswertung'!$A33="","",SUMIFS('Zeiterfassung'!$L$2:$L$101,'Zeiterfassung'!$C$2:$C$101,'Auswertung'!$A33,'Zeiterfassung'!$B$2:$B$101,"&gt;="&amp;'Auswertung'!$B$3,'Zeiterfassung'!$B$2:$B$101,"&lt;"&amp;'Auswertung'!$B$3+31))</f>
        <v/>
      </c>
      <c r="D33" s="6">
        <f>IF('Auswertung'!$A33="","",SUMIFS('Zeiterfassung'!$O$2:$O$101,'Zeiterfassung'!$C$2:$C$101,'Auswertung'!$A33,'Zeiterfassung'!$B$2:$B$101,"&gt;="&amp;'Auswertung'!$B$3,'Zeiterfassung'!$B$2:$B$101,"&lt;"&amp;'Auswertung'!$B$3+31))</f>
        <v/>
      </c>
      <c r="E33" s="22">
        <f>IF(OR('Auswertung'!$A33="",'Auswertung'!$B33=0),"",'Auswertung'!$C33/'Auswertung'!$B33)</f>
        <v/>
      </c>
      <c r="F33" s="5">
        <f>IF('Auswertung'!$E33="","",IF('Auswertung'!$E33&gt;=1,"Ziel erreicht",IF('Auswertung'!$E33&gt;=0.9,"Nahe am Ziel","Prüfen")))</f>
        <v/>
      </c>
    </row>
    <row r="34">
      <c r="A34" s="10">
        <f>IF('Stammdaten'!$A17="","",'Stammdaten'!$A17)</f>
        <v/>
      </c>
      <c r="B34" s="11">
        <f>IF('Auswertung'!$A34="","",SUMIFS('Zeiterfassung'!$H$2:$H$101,'Zeiterfassung'!$C$2:$C$101,'Auswertung'!$A34,'Zeiterfassung'!$B$2:$B$101,"&gt;="&amp;'Auswertung'!$B$3,'Zeiterfassung'!$B$2:$B$101,"&lt;"&amp;'Auswertung'!$B$3+31))</f>
        <v/>
      </c>
      <c r="C34" s="11">
        <f>IF('Auswertung'!$A34="","",SUMIFS('Zeiterfassung'!$L$2:$L$101,'Zeiterfassung'!$C$2:$C$101,'Auswertung'!$A34,'Zeiterfassung'!$B$2:$B$101,"&gt;="&amp;'Auswertung'!$B$3,'Zeiterfassung'!$B$2:$B$101,"&lt;"&amp;'Auswertung'!$B$3+31))</f>
        <v/>
      </c>
      <c r="D34" s="11">
        <f>IF('Auswertung'!$A34="","",SUMIFS('Zeiterfassung'!$O$2:$O$101,'Zeiterfassung'!$C$2:$C$101,'Auswertung'!$A34,'Zeiterfassung'!$B$2:$B$101,"&gt;="&amp;'Auswertung'!$B$3,'Zeiterfassung'!$B$2:$B$101,"&lt;"&amp;'Auswertung'!$B$3+31))</f>
        <v/>
      </c>
      <c r="E34" s="21">
        <f>IF(OR('Auswertung'!$A34="",'Auswertung'!$B34=0),"",'Auswertung'!$C34/'Auswertung'!$B34)</f>
        <v/>
      </c>
      <c r="F34" s="10">
        <f>IF('Auswertung'!$E34="","",IF('Auswertung'!$E34&gt;=1,"Ziel erreicht",IF('Auswertung'!$E34&gt;=0.9,"Nahe am Ziel","Prüfen")))</f>
        <v/>
      </c>
    </row>
    <row r="35">
      <c r="A35" s="5">
        <f>IF('Stammdaten'!$A18="","",'Stammdaten'!$A18)</f>
        <v/>
      </c>
      <c r="B35" s="6">
        <f>IF('Auswertung'!$A35="","",SUMIFS('Zeiterfassung'!$H$2:$H$101,'Zeiterfassung'!$C$2:$C$101,'Auswertung'!$A35,'Zeiterfassung'!$B$2:$B$101,"&gt;="&amp;'Auswertung'!$B$3,'Zeiterfassung'!$B$2:$B$101,"&lt;"&amp;'Auswertung'!$B$3+31))</f>
        <v/>
      </c>
      <c r="C35" s="6">
        <f>IF('Auswertung'!$A35="","",SUMIFS('Zeiterfassung'!$L$2:$L$101,'Zeiterfassung'!$C$2:$C$101,'Auswertung'!$A35,'Zeiterfassung'!$B$2:$B$101,"&gt;="&amp;'Auswertung'!$B$3,'Zeiterfassung'!$B$2:$B$101,"&lt;"&amp;'Auswertung'!$B$3+31))</f>
        <v/>
      </c>
      <c r="D35" s="6">
        <f>IF('Auswertung'!$A35="","",SUMIFS('Zeiterfassung'!$O$2:$O$101,'Zeiterfassung'!$C$2:$C$101,'Auswertung'!$A35,'Zeiterfassung'!$B$2:$B$101,"&gt;="&amp;'Auswertung'!$B$3,'Zeiterfassung'!$B$2:$B$101,"&lt;"&amp;'Auswertung'!$B$3+31))</f>
        <v/>
      </c>
      <c r="E35" s="22">
        <f>IF(OR('Auswertung'!$A35="",'Auswertung'!$B35=0),"",'Auswertung'!$C35/'Auswertung'!$B35)</f>
        <v/>
      </c>
      <c r="F35" s="5">
        <f>IF('Auswertung'!$E35="","",IF('Auswertung'!$E35&gt;=1,"Ziel erreicht",IF('Auswertung'!$E35&gt;=0.9,"Nahe am Ziel","Prüfen")))</f>
        <v/>
      </c>
    </row>
    <row r="36">
      <c r="A36" s="10">
        <f>IF('Stammdaten'!$A19="","",'Stammdaten'!$A19)</f>
        <v/>
      </c>
      <c r="B36" s="11">
        <f>IF('Auswertung'!$A36="","",SUMIFS('Zeiterfassung'!$H$2:$H$101,'Zeiterfassung'!$C$2:$C$101,'Auswertung'!$A36,'Zeiterfassung'!$B$2:$B$101,"&gt;="&amp;'Auswertung'!$B$3,'Zeiterfassung'!$B$2:$B$101,"&lt;"&amp;'Auswertung'!$B$3+31))</f>
        <v/>
      </c>
      <c r="C36" s="11">
        <f>IF('Auswertung'!$A36="","",SUMIFS('Zeiterfassung'!$L$2:$L$101,'Zeiterfassung'!$C$2:$C$101,'Auswertung'!$A36,'Zeiterfassung'!$B$2:$B$101,"&gt;="&amp;'Auswertung'!$B$3,'Zeiterfassung'!$B$2:$B$101,"&lt;"&amp;'Auswertung'!$B$3+31))</f>
        <v/>
      </c>
      <c r="D36" s="11">
        <f>IF('Auswertung'!$A36="","",SUMIFS('Zeiterfassung'!$O$2:$O$101,'Zeiterfassung'!$C$2:$C$101,'Auswertung'!$A36,'Zeiterfassung'!$B$2:$B$101,"&gt;="&amp;'Auswertung'!$B$3,'Zeiterfassung'!$B$2:$B$101,"&lt;"&amp;'Auswertung'!$B$3+31))</f>
        <v/>
      </c>
      <c r="E36" s="21">
        <f>IF(OR('Auswertung'!$A36="",'Auswertung'!$B36=0),"",'Auswertung'!$C36/'Auswertung'!$B36)</f>
        <v/>
      </c>
      <c r="F36" s="10">
        <f>IF('Auswertung'!$E36="","",IF('Auswertung'!$E36&gt;=1,"Ziel erreicht",IF('Auswertung'!$E36&gt;=0.9,"Nahe am Ziel","Prüfen")))</f>
        <v/>
      </c>
      <c r="H36" s="1" t="inlineStr">
        <is>
          <t>Abwesenheitsart</t>
        </is>
      </c>
      <c r="I36" s="1" t="inlineStr">
        <is>
          <t>Stunden</t>
        </is>
      </c>
    </row>
    <row r="37">
      <c r="A37" s="5">
        <f>IF('Stammdaten'!$A20="","",'Stammdaten'!$A20)</f>
        <v/>
      </c>
      <c r="B37" s="6">
        <f>IF('Auswertung'!$A37="","",SUMIFS('Zeiterfassung'!$H$2:$H$101,'Zeiterfassung'!$C$2:$C$101,'Auswertung'!$A37,'Zeiterfassung'!$B$2:$B$101,"&gt;="&amp;'Auswertung'!$B$3,'Zeiterfassung'!$B$2:$B$101,"&lt;"&amp;'Auswertung'!$B$3+31))</f>
        <v/>
      </c>
      <c r="C37" s="6">
        <f>IF('Auswertung'!$A37="","",SUMIFS('Zeiterfassung'!$L$2:$L$101,'Zeiterfassung'!$C$2:$C$101,'Auswertung'!$A37,'Zeiterfassung'!$B$2:$B$101,"&gt;="&amp;'Auswertung'!$B$3,'Zeiterfassung'!$B$2:$B$101,"&lt;"&amp;'Auswertung'!$B$3+31))</f>
        <v/>
      </c>
      <c r="D37" s="6">
        <f>IF('Auswertung'!$A37="","",SUMIFS('Zeiterfassung'!$O$2:$O$101,'Zeiterfassung'!$C$2:$C$101,'Auswertung'!$A37,'Zeiterfassung'!$B$2:$B$101,"&gt;="&amp;'Auswertung'!$B$3,'Zeiterfassung'!$B$2:$B$101,"&lt;"&amp;'Auswertung'!$B$3+31))</f>
        <v/>
      </c>
      <c r="E37" s="22">
        <f>IF(OR('Auswertung'!$A37="",'Auswertung'!$B37=0),"",'Auswertung'!$C37/'Auswertung'!$B37)</f>
        <v/>
      </c>
      <c r="F37" s="5">
        <f>IF('Auswertung'!$E37="","",IF('Auswertung'!$E37&gt;=1,"Ziel erreicht",IF('Auswertung'!$E37&gt;=0.9,"Nahe am Ziel","Prüfen")))</f>
        <v/>
      </c>
      <c r="H37" s="5" t="inlineStr">
        <is>
          <t>Keine</t>
        </is>
      </c>
      <c r="I37" s="6">
        <f>SUMIFS('Zeiterfassung'!$N$2:$N$101,'Zeiterfassung'!$M$2:$M$101,'Auswertung'!$H37,'Zeiterfassung'!$B$2:$B$101,"&gt;="&amp;'Auswertung'!$B$3,'Zeiterfassung'!$B$2:$B$101,"&lt;"&amp;'Auswertung'!$B$3+31)</f>
        <v/>
      </c>
    </row>
    <row r="38">
      <c r="A38" s="10">
        <f>IF('Stammdaten'!$A21="","",'Stammdaten'!$A21)</f>
        <v/>
      </c>
      <c r="B38" s="11">
        <f>IF('Auswertung'!$A38="","",SUMIFS('Zeiterfassung'!$H$2:$H$101,'Zeiterfassung'!$C$2:$C$101,'Auswertung'!$A38,'Zeiterfassung'!$B$2:$B$101,"&gt;="&amp;'Auswertung'!$B$3,'Zeiterfassung'!$B$2:$B$101,"&lt;"&amp;'Auswertung'!$B$3+31))</f>
        <v/>
      </c>
      <c r="C38" s="11">
        <f>IF('Auswertung'!$A38="","",SUMIFS('Zeiterfassung'!$L$2:$L$101,'Zeiterfassung'!$C$2:$C$101,'Auswertung'!$A38,'Zeiterfassung'!$B$2:$B$101,"&gt;="&amp;'Auswertung'!$B$3,'Zeiterfassung'!$B$2:$B$101,"&lt;"&amp;'Auswertung'!$B$3+31))</f>
        <v/>
      </c>
      <c r="D38" s="11">
        <f>IF('Auswertung'!$A38="","",SUMIFS('Zeiterfassung'!$O$2:$O$101,'Zeiterfassung'!$C$2:$C$101,'Auswertung'!$A38,'Zeiterfassung'!$B$2:$B$101,"&gt;="&amp;'Auswertung'!$B$3,'Zeiterfassung'!$B$2:$B$101,"&lt;"&amp;'Auswertung'!$B$3+31))</f>
        <v/>
      </c>
      <c r="E38" s="21">
        <f>IF(OR('Auswertung'!$A38="",'Auswertung'!$B38=0),"",'Auswertung'!$C38/'Auswertung'!$B38)</f>
        <v/>
      </c>
      <c r="F38" s="10">
        <f>IF('Auswertung'!$E38="","",IF('Auswertung'!$E38&gt;=1,"Ziel erreicht",IF('Auswertung'!$E38&gt;=0.9,"Nahe am Ziel","Prüfen")))</f>
        <v/>
      </c>
      <c r="H38" s="10" t="inlineStr">
        <is>
          <t>Ferien</t>
        </is>
      </c>
      <c r="I38" s="11">
        <f>SUMIFS('Zeiterfassung'!$N$2:$N$101,'Zeiterfassung'!$M$2:$M$101,'Auswertung'!$H38,'Zeiterfassung'!$B$2:$B$101,"&gt;="&amp;'Auswertung'!$B$3,'Zeiterfassung'!$B$2:$B$101,"&lt;"&amp;'Auswertung'!$B$3+31)</f>
        <v/>
      </c>
    </row>
    <row r="39">
      <c r="A39" s="5">
        <f>IF('Stammdaten'!$A22="","",'Stammdaten'!$A22)</f>
        <v/>
      </c>
      <c r="B39" s="6">
        <f>IF('Auswertung'!$A39="","",SUMIFS('Zeiterfassung'!$H$2:$H$101,'Zeiterfassung'!$C$2:$C$101,'Auswertung'!$A39,'Zeiterfassung'!$B$2:$B$101,"&gt;="&amp;'Auswertung'!$B$3,'Zeiterfassung'!$B$2:$B$101,"&lt;"&amp;'Auswertung'!$B$3+31))</f>
        <v/>
      </c>
      <c r="C39" s="6">
        <f>IF('Auswertung'!$A39="","",SUMIFS('Zeiterfassung'!$L$2:$L$101,'Zeiterfassung'!$C$2:$C$101,'Auswertung'!$A39,'Zeiterfassung'!$B$2:$B$101,"&gt;="&amp;'Auswertung'!$B$3,'Zeiterfassung'!$B$2:$B$101,"&lt;"&amp;'Auswertung'!$B$3+31))</f>
        <v/>
      </c>
      <c r="D39" s="6">
        <f>IF('Auswertung'!$A39="","",SUMIFS('Zeiterfassung'!$O$2:$O$101,'Zeiterfassung'!$C$2:$C$101,'Auswertung'!$A39,'Zeiterfassung'!$B$2:$B$101,"&gt;="&amp;'Auswertung'!$B$3,'Zeiterfassung'!$B$2:$B$101,"&lt;"&amp;'Auswertung'!$B$3+31))</f>
        <v/>
      </c>
      <c r="E39" s="22">
        <f>IF(OR('Auswertung'!$A39="",'Auswertung'!$B39=0),"",'Auswertung'!$C39/'Auswertung'!$B39)</f>
        <v/>
      </c>
      <c r="F39" s="5">
        <f>IF('Auswertung'!$E39="","",IF('Auswertung'!$E39&gt;=1,"Ziel erreicht",IF('Auswertung'!$E39&gt;=0.9,"Nahe am Ziel","Prüfen")))</f>
        <v/>
      </c>
      <c r="H39" s="5" t="inlineStr">
        <is>
          <t>Krankheit</t>
        </is>
      </c>
      <c r="I39" s="6">
        <f>SUMIFS('Zeiterfassung'!$N$2:$N$101,'Zeiterfassung'!$M$2:$M$101,'Auswertung'!$H39,'Zeiterfassung'!$B$2:$B$101,"&gt;="&amp;'Auswertung'!$B$3,'Zeiterfassung'!$B$2:$B$101,"&lt;"&amp;'Auswertung'!$B$3+31)</f>
        <v/>
      </c>
    </row>
    <row r="40">
      <c r="A40" s="10">
        <f>IF('Stammdaten'!$A23="","",'Stammdaten'!$A23)</f>
        <v/>
      </c>
      <c r="B40" s="11">
        <f>IF('Auswertung'!$A40="","",SUMIFS('Zeiterfassung'!$H$2:$H$101,'Zeiterfassung'!$C$2:$C$101,'Auswertung'!$A40,'Zeiterfassung'!$B$2:$B$101,"&gt;="&amp;'Auswertung'!$B$3,'Zeiterfassung'!$B$2:$B$101,"&lt;"&amp;'Auswertung'!$B$3+31))</f>
        <v/>
      </c>
      <c r="C40" s="11">
        <f>IF('Auswertung'!$A40="","",SUMIFS('Zeiterfassung'!$L$2:$L$101,'Zeiterfassung'!$C$2:$C$101,'Auswertung'!$A40,'Zeiterfassung'!$B$2:$B$101,"&gt;="&amp;'Auswertung'!$B$3,'Zeiterfassung'!$B$2:$B$101,"&lt;"&amp;'Auswertung'!$B$3+31))</f>
        <v/>
      </c>
      <c r="D40" s="11">
        <f>IF('Auswertung'!$A40="","",SUMIFS('Zeiterfassung'!$O$2:$O$101,'Zeiterfassung'!$C$2:$C$101,'Auswertung'!$A40,'Zeiterfassung'!$B$2:$B$101,"&gt;="&amp;'Auswertung'!$B$3,'Zeiterfassung'!$B$2:$B$101,"&lt;"&amp;'Auswertung'!$B$3+31))</f>
        <v/>
      </c>
      <c r="E40" s="21">
        <f>IF(OR('Auswertung'!$A40="",'Auswertung'!$B40=0),"",'Auswertung'!$C40/'Auswertung'!$B40)</f>
        <v/>
      </c>
      <c r="F40" s="10">
        <f>IF('Auswertung'!$E40="","",IF('Auswertung'!$E40&gt;=1,"Ziel erreicht",IF('Auswertung'!$E40&gt;=0.9,"Nahe am Ziel","Prüfen")))</f>
        <v/>
      </c>
      <c r="H40" s="10" t="inlineStr">
        <is>
          <t>Unfall</t>
        </is>
      </c>
      <c r="I40" s="11">
        <f>SUMIFS('Zeiterfassung'!$N$2:$N$101,'Zeiterfassung'!$M$2:$M$101,'Auswertung'!$H40,'Zeiterfassung'!$B$2:$B$101,"&gt;="&amp;'Auswertung'!$B$3,'Zeiterfassung'!$B$2:$B$101,"&lt;"&amp;'Auswertung'!$B$3+31)</f>
        <v/>
      </c>
    </row>
    <row r="41">
      <c r="A41" s="5">
        <f>IF('Stammdaten'!$A24="","",'Stammdaten'!$A24)</f>
        <v/>
      </c>
      <c r="B41" s="6">
        <f>IF('Auswertung'!$A41="","",SUMIFS('Zeiterfassung'!$H$2:$H$101,'Zeiterfassung'!$C$2:$C$101,'Auswertung'!$A41,'Zeiterfassung'!$B$2:$B$101,"&gt;="&amp;'Auswertung'!$B$3,'Zeiterfassung'!$B$2:$B$101,"&lt;"&amp;'Auswertung'!$B$3+31))</f>
        <v/>
      </c>
      <c r="C41" s="6">
        <f>IF('Auswertung'!$A41="","",SUMIFS('Zeiterfassung'!$L$2:$L$101,'Zeiterfassung'!$C$2:$C$101,'Auswertung'!$A41,'Zeiterfassung'!$B$2:$B$101,"&gt;="&amp;'Auswertung'!$B$3,'Zeiterfassung'!$B$2:$B$101,"&lt;"&amp;'Auswertung'!$B$3+31))</f>
        <v/>
      </c>
      <c r="D41" s="6">
        <f>IF('Auswertung'!$A41="","",SUMIFS('Zeiterfassung'!$O$2:$O$101,'Zeiterfassung'!$C$2:$C$101,'Auswertung'!$A41,'Zeiterfassung'!$B$2:$B$101,"&gt;="&amp;'Auswertung'!$B$3,'Zeiterfassung'!$B$2:$B$101,"&lt;"&amp;'Auswertung'!$B$3+31))</f>
        <v/>
      </c>
      <c r="E41" s="22">
        <f>IF(OR('Auswertung'!$A41="",'Auswertung'!$B41=0),"",'Auswertung'!$C41/'Auswertung'!$B41)</f>
        <v/>
      </c>
      <c r="F41" s="5">
        <f>IF('Auswertung'!$E41="","",IF('Auswertung'!$E41&gt;=1,"Ziel erreicht",IF('Auswertung'!$E41&gt;=0.9,"Nahe am Ziel","Prüfen")))</f>
        <v/>
      </c>
      <c r="H41" s="5" t="inlineStr">
        <is>
          <t>Weiterbildung</t>
        </is>
      </c>
      <c r="I41" s="6">
        <f>SUMIFS('Zeiterfassung'!$N$2:$N$101,'Zeiterfassung'!$M$2:$M$101,'Auswertung'!$H41,'Zeiterfassung'!$B$2:$B$101,"&gt;="&amp;'Auswertung'!$B$3,'Zeiterfassung'!$B$2:$B$101,"&lt;"&amp;'Auswertung'!$B$3+31)</f>
        <v/>
      </c>
    </row>
    <row r="42">
      <c r="A42" s="10">
        <f>IF('Stammdaten'!$A25="","",'Stammdaten'!$A25)</f>
        <v/>
      </c>
      <c r="B42" s="11">
        <f>IF('Auswertung'!$A42="","",SUMIFS('Zeiterfassung'!$H$2:$H$101,'Zeiterfassung'!$C$2:$C$101,'Auswertung'!$A42,'Zeiterfassung'!$B$2:$B$101,"&gt;="&amp;'Auswertung'!$B$3,'Zeiterfassung'!$B$2:$B$101,"&lt;"&amp;'Auswertung'!$B$3+31))</f>
        <v/>
      </c>
      <c r="C42" s="11">
        <f>IF('Auswertung'!$A42="","",SUMIFS('Zeiterfassung'!$L$2:$L$101,'Zeiterfassung'!$C$2:$C$101,'Auswertung'!$A42,'Zeiterfassung'!$B$2:$B$101,"&gt;="&amp;'Auswertung'!$B$3,'Zeiterfassung'!$B$2:$B$101,"&lt;"&amp;'Auswertung'!$B$3+31))</f>
        <v/>
      </c>
      <c r="D42" s="11">
        <f>IF('Auswertung'!$A42="","",SUMIFS('Zeiterfassung'!$O$2:$O$101,'Zeiterfassung'!$C$2:$C$101,'Auswertung'!$A42,'Zeiterfassung'!$B$2:$B$101,"&gt;="&amp;'Auswertung'!$B$3,'Zeiterfassung'!$B$2:$B$101,"&lt;"&amp;'Auswertung'!$B$3+31))</f>
        <v/>
      </c>
      <c r="E42" s="21">
        <f>IF(OR('Auswertung'!$A42="",'Auswertung'!$B42=0),"",'Auswertung'!$C42/'Auswertung'!$B42)</f>
        <v/>
      </c>
      <c r="F42" s="10">
        <f>IF('Auswertung'!$E42="","",IF('Auswertung'!$E42&gt;=1,"Ziel erreicht",IF('Auswertung'!$E42&gt;=0.9,"Nahe am Ziel","Prüfen")))</f>
        <v/>
      </c>
      <c r="H42" s="10" t="inlineStr">
        <is>
          <t>Militär/Zivildienst</t>
        </is>
      </c>
      <c r="I42" s="11">
        <f>SUMIFS('Zeiterfassung'!$N$2:$N$101,'Zeiterfassung'!$M$2:$M$101,'Auswertung'!$H42,'Zeiterfassung'!$B$2:$B$101,"&gt;="&amp;'Auswertung'!$B$3,'Zeiterfassung'!$B$2:$B$101,"&lt;"&amp;'Auswertung'!$B$3+31)</f>
        <v/>
      </c>
    </row>
    <row r="43">
      <c r="A43" s="5">
        <f>IF('Stammdaten'!$A26="","",'Stammdaten'!$A26)</f>
        <v/>
      </c>
      <c r="B43" s="6">
        <f>IF('Auswertung'!$A43="","",SUMIFS('Zeiterfassung'!$H$2:$H$101,'Zeiterfassung'!$C$2:$C$101,'Auswertung'!$A43,'Zeiterfassung'!$B$2:$B$101,"&gt;="&amp;'Auswertung'!$B$3,'Zeiterfassung'!$B$2:$B$101,"&lt;"&amp;'Auswertung'!$B$3+31))</f>
        <v/>
      </c>
      <c r="C43" s="6">
        <f>IF('Auswertung'!$A43="","",SUMIFS('Zeiterfassung'!$L$2:$L$101,'Zeiterfassung'!$C$2:$C$101,'Auswertung'!$A43,'Zeiterfassung'!$B$2:$B$101,"&gt;="&amp;'Auswertung'!$B$3,'Zeiterfassung'!$B$2:$B$101,"&lt;"&amp;'Auswertung'!$B$3+31))</f>
        <v/>
      </c>
      <c r="D43" s="6">
        <f>IF('Auswertung'!$A43="","",SUMIFS('Zeiterfassung'!$O$2:$O$101,'Zeiterfassung'!$C$2:$C$101,'Auswertung'!$A43,'Zeiterfassung'!$B$2:$B$101,"&gt;="&amp;'Auswertung'!$B$3,'Zeiterfassung'!$B$2:$B$101,"&lt;"&amp;'Auswertung'!$B$3+31))</f>
        <v/>
      </c>
      <c r="E43" s="22">
        <f>IF(OR('Auswertung'!$A43="",'Auswertung'!$B43=0),"",'Auswertung'!$C43/'Auswertung'!$B43)</f>
        <v/>
      </c>
      <c r="F43" s="5">
        <f>IF('Auswertung'!$E43="","",IF('Auswertung'!$E43&gt;=1,"Ziel erreicht",IF('Auswertung'!$E43&gt;=0.9,"Nahe am Ziel","Prüfen")))</f>
        <v/>
      </c>
      <c r="H43" s="5" t="inlineStr">
        <is>
          <t>Feiertag</t>
        </is>
      </c>
      <c r="I43" s="6">
        <f>SUMIFS('Zeiterfassung'!$N$2:$N$101,'Zeiterfassung'!$M$2:$M$101,'Auswertung'!$H43,'Zeiterfassung'!$B$2:$B$101,"&gt;="&amp;'Auswertung'!$B$3,'Zeiterfassung'!$B$2:$B$101,"&lt;"&amp;'Auswertung'!$B$3+31)</f>
        <v/>
      </c>
    </row>
    <row r="44">
      <c r="A44" s="10">
        <f>IF('Stammdaten'!$A27="","",'Stammdaten'!$A27)</f>
        <v/>
      </c>
      <c r="B44" s="11">
        <f>IF('Auswertung'!$A44="","",SUMIFS('Zeiterfassung'!$H$2:$H$101,'Zeiterfassung'!$C$2:$C$101,'Auswertung'!$A44,'Zeiterfassung'!$B$2:$B$101,"&gt;="&amp;'Auswertung'!$B$3,'Zeiterfassung'!$B$2:$B$101,"&lt;"&amp;'Auswertung'!$B$3+31))</f>
        <v/>
      </c>
      <c r="C44" s="11">
        <f>IF('Auswertung'!$A44="","",SUMIFS('Zeiterfassung'!$L$2:$L$101,'Zeiterfassung'!$C$2:$C$101,'Auswertung'!$A44,'Zeiterfassung'!$B$2:$B$101,"&gt;="&amp;'Auswertung'!$B$3,'Zeiterfassung'!$B$2:$B$101,"&lt;"&amp;'Auswertung'!$B$3+31))</f>
        <v/>
      </c>
      <c r="D44" s="11">
        <f>IF('Auswertung'!$A44="","",SUMIFS('Zeiterfassung'!$O$2:$O$101,'Zeiterfassung'!$C$2:$C$101,'Auswertung'!$A44,'Zeiterfassung'!$B$2:$B$101,"&gt;="&amp;'Auswertung'!$B$3,'Zeiterfassung'!$B$2:$B$101,"&lt;"&amp;'Auswertung'!$B$3+31))</f>
        <v/>
      </c>
      <c r="E44" s="21">
        <f>IF(OR('Auswertung'!$A44="",'Auswertung'!$B44=0),"",'Auswertung'!$C44/'Auswertung'!$B44)</f>
        <v/>
      </c>
      <c r="F44" s="10">
        <f>IF('Auswertung'!$E44="","",IF('Auswertung'!$E44&gt;=1,"Ziel erreicht",IF('Auswertung'!$E44&gt;=0.9,"Nahe am Ziel","Prüfen")))</f>
        <v/>
      </c>
    </row>
    <row r="45">
      <c r="A45" s="5">
        <f>IF('Stammdaten'!$A28="","",'Stammdaten'!$A28)</f>
        <v/>
      </c>
      <c r="B45" s="6">
        <f>IF('Auswertung'!$A45="","",SUMIFS('Zeiterfassung'!$H$2:$H$101,'Zeiterfassung'!$C$2:$C$101,'Auswertung'!$A45,'Zeiterfassung'!$B$2:$B$101,"&gt;="&amp;'Auswertung'!$B$3,'Zeiterfassung'!$B$2:$B$101,"&lt;"&amp;'Auswertung'!$B$3+31))</f>
        <v/>
      </c>
      <c r="C45" s="6">
        <f>IF('Auswertung'!$A45="","",SUMIFS('Zeiterfassung'!$L$2:$L$101,'Zeiterfassung'!$C$2:$C$101,'Auswertung'!$A45,'Zeiterfassung'!$B$2:$B$101,"&gt;="&amp;'Auswertung'!$B$3,'Zeiterfassung'!$B$2:$B$101,"&lt;"&amp;'Auswertung'!$B$3+31))</f>
        <v/>
      </c>
      <c r="D45" s="6">
        <f>IF('Auswertung'!$A45="","",SUMIFS('Zeiterfassung'!$O$2:$O$101,'Zeiterfassung'!$C$2:$C$101,'Auswertung'!$A45,'Zeiterfassung'!$B$2:$B$101,"&gt;="&amp;'Auswertung'!$B$3,'Zeiterfassung'!$B$2:$B$101,"&lt;"&amp;'Auswertung'!$B$3+31))</f>
        <v/>
      </c>
      <c r="E45" s="22">
        <f>IF(OR('Auswertung'!$A45="",'Auswertung'!$B45=0),"",'Auswertung'!$C45/'Auswertung'!$B45)</f>
        <v/>
      </c>
      <c r="F45" s="5">
        <f>IF('Auswertung'!$E45="","",IF('Auswertung'!$E45&gt;=1,"Ziel erreicht",IF('Auswertung'!$E45&gt;=0.9,"Nahe am Ziel","Prüfen")))</f>
        <v/>
      </c>
    </row>
    <row r="46">
      <c r="A46" s="10">
        <f>IF('Stammdaten'!$A29="","",'Stammdaten'!$A29)</f>
        <v/>
      </c>
      <c r="B46" s="11">
        <f>IF('Auswertung'!$A46="","",SUMIFS('Zeiterfassung'!$H$2:$H$101,'Zeiterfassung'!$C$2:$C$101,'Auswertung'!$A46,'Zeiterfassung'!$B$2:$B$101,"&gt;="&amp;'Auswertung'!$B$3,'Zeiterfassung'!$B$2:$B$101,"&lt;"&amp;'Auswertung'!$B$3+31))</f>
        <v/>
      </c>
      <c r="C46" s="11">
        <f>IF('Auswertung'!$A46="","",SUMIFS('Zeiterfassung'!$L$2:$L$101,'Zeiterfassung'!$C$2:$C$101,'Auswertung'!$A46,'Zeiterfassung'!$B$2:$B$101,"&gt;="&amp;'Auswertung'!$B$3,'Zeiterfassung'!$B$2:$B$101,"&lt;"&amp;'Auswertung'!$B$3+31))</f>
        <v/>
      </c>
      <c r="D46" s="11">
        <f>IF('Auswertung'!$A46="","",SUMIFS('Zeiterfassung'!$O$2:$O$101,'Zeiterfassung'!$C$2:$C$101,'Auswertung'!$A46,'Zeiterfassung'!$B$2:$B$101,"&gt;="&amp;'Auswertung'!$B$3,'Zeiterfassung'!$B$2:$B$101,"&lt;"&amp;'Auswertung'!$B$3+31))</f>
        <v/>
      </c>
      <c r="E46" s="21">
        <f>IF(OR('Auswertung'!$A46="",'Auswertung'!$B46=0),"",'Auswertung'!$C46/'Auswertung'!$B46)</f>
        <v/>
      </c>
      <c r="F46" s="10">
        <f>IF('Auswertung'!$E46="","",IF('Auswertung'!$E46&gt;=1,"Ziel erreicht",IF('Auswertung'!$E46&gt;=0.9,"Nahe am Ziel","Prüfen")))</f>
        <v/>
      </c>
    </row>
    <row r="47">
      <c r="A47" s="5">
        <f>IF('Stammdaten'!$A30="","",'Stammdaten'!$A30)</f>
        <v/>
      </c>
      <c r="B47" s="6">
        <f>IF('Auswertung'!$A47="","",SUMIFS('Zeiterfassung'!$H$2:$H$101,'Zeiterfassung'!$C$2:$C$101,'Auswertung'!$A47,'Zeiterfassung'!$B$2:$B$101,"&gt;="&amp;'Auswertung'!$B$3,'Zeiterfassung'!$B$2:$B$101,"&lt;"&amp;'Auswertung'!$B$3+31))</f>
        <v/>
      </c>
      <c r="C47" s="6">
        <f>IF('Auswertung'!$A47="","",SUMIFS('Zeiterfassung'!$L$2:$L$101,'Zeiterfassung'!$C$2:$C$101,'Auswertung'!$A47,'Zeiterfassung'!$B$2:$B$101,"&gt;="&amp;'Auswertung'!$B$3,'Zeiterfassung'!$B$2:$B$101,"&lt;"&amp;'Auswertung'!$B$3+31))</f>
        <v/>
      </c>
      <c r="D47" s="6">
        <f>IF('Auswertung'!$A47="","",SUMIFS('Zeiterfassung'!$O$2:$O$101,'Zeiterfassung'!$C$2:$C$101,'Auswertung'!$A47,'Zeiterfassung'!$B$2:$B$101,"&gt;="&amp;'Auswertung'!$B$3,'Zeiterfassung'!$B$2:$B$101,"&lt;"&amp;'Auswertung'!$B$3+31))</f>
        <v/>
      </c>
      <c r="E47" s="22">
        <f>IF(OR('Auswertung'!$A47="",'Auswertung'!$B47=0),"",'Auswertung'!$C47/'Auswertung'!$B47)</f>
        <v/>
      </c>
      <c r="F47" s="5">
        <f>IF('Auswertung'!$E47="","",IF('Auswertung'!$E47&gt;=1,"Ziel erreicht",IF('Auswertung'!$E47&gt;=0.9,"Nahe am Ziel","Prüfen")))</f>
        <v/>
      </c>
    </row>
    <row r="48">
      <c r="A48" s="10">
        <f>IF('Stammdaten'!$A31="","",'Stammdaten'!$A31)</f>
        <v/>
      </c>
      <c r="B48" s="11">
        <f>IF('Auswertung'!$A48="","",SUMIFS('Zeiterfassung'!$H$2:$H$101,'Zeiterfassung'!$C$2:$C$101,'Auswertung'!$A48,'Zeiterfassung'!$B$2:$B$101,"&gt;="&amp;'Auswertung'!$B$3,'Zeiterfassung'!$B$2:$B$101,"&lt;"&amp;'Auswertung'!$B$3+31))</f>
        <v/>
      </c>
      <c r="C48" s="11">
        <f>IF('Auswertung'!$A48="","",SUMIFS('Zeiterfassung'!$L$2:$L$101,'Zeiterfassung'!$C$2:$C$101,'Auswertung'!$A48,'Zeiterfassung'!$B$2:$B$101,"&gt;="&amp;'Auswertung'!$B$3,'Zeiterfassung'!$B$2:$B$101,"&lt;"&amp;'Auswertung'!$B$3+31))</f>
        <v/>
      </c>
      <c r="D48" s="11">
        <f>IF('Auswertung'!$A48="","",SUMIFS('Zeiterfassung'!$O$2:$O$101,'Zeiterfassung'!$C$2:$C$101,'Auswertung'!$A48,'Zeiterfassung'!$B$2:$B$101,"&gt;="&amp;'Auswertung'!$B$3,'Zeiterfassung'!$B$2:$B$101,"&lt;"&amp;'Auswertung'!$B$3+31))</f>
        <v/>
      </c>
      <c r="E48" s="21">
        <f>IF(OR('Auswertung'!$A48="",'Auswertung'!$B48=0),"",'Auswertung'!$C48/'Auswertung'!$B48)</f>
        <v/>
      </c>
      <c r="F48" s="10">
        <f>IF('Auswertung'!$E48="","",IF('Auswertung'!$E48&gt;=1,"Ziel erreicht",IF('Auswertung'!$E48&gt;=0.9,"Nahe am Ziel","Prüfen")))</f>
        <v/>
      </c>
    </row>
    <row r="49">
      <c r="A49" s="5">
        <f>IF('Stammdaten'!$A32="","",'Stammdaten'!$A32)</f>
        <v/>
      </c>
      <c r="B49" s="6">
        <f>IF('Auswertung'!$A49="","",SUMIFS('Zeiterfassung'!$H$2:$H$101,'Zeiterfassung'!$C$2:$C$101,'Auswertung'!$A49,'Zeiterfassung'!$B$2:$B$101,"&gt;="&amp;'Auswertung'!$B$3,'Zeiterfassung'!$B$2:$B$101,"&lt;"&amp;'Auswertung'!$B$3+31))</f>
        <v/>
      </c>
      <c r="C49" s="6">
        <f>IF('Auswertung'!$A49="","",SUMIFS('Zeiterfassung'!$L$2:$L$101,'Zeiterfassung'!$C$2:$C$101,'Auswertung'!$A49,'Zeiterfassung'!$B$2:$B$101,"&gt;="&amp;'Auswertung'!$B$3,'Zeiterfassung'!$B$2:$B$101,"&lt;"&amp;'Auswertung'!$B$3+31))</f>
        <v/>
      </c>
      <c r="D49" s="6">
        <f>IF('Auswertung'!$A49="","",SUMIFS('Zeiterfassung'!$O$2:$O$101,'Zeiterfassung'!$C$2:$C$101,'Auswertung'!$A49,'Zeiterfassung'!$B$2:$B$101,"&gt;="&amp;'Auswertung'!$B$3,'Zeiterfassung'!$B$2:$B$101,"&lt;"&amp;'Auswertung'!$B$3+31))</f>
        <v/>
      </c>
      <c r="E49" s="22">
        <f>IF(OR('Auswertung'!$A49="",'Auswertung'!$B49=0),"",'Auswertung'!$C49/'Auswertung'!$B49)</f>
        <v/>
      </c>
      <c r="F49" s="5">
        <f>IF('Auswertung'!$E49="","",IF('Auswertung'!$E49&gt;=1,"Ziel erreicht",IF('Auswertung'!$E49&gt;=0.9,"Nahe am Ziel","Prüfen")))</f>
        <v/>
      </c>
    </row>
    <row r="50">
      <c r="A50" s="10">
        <f>IF('Stammdaten'!$A33="","",'Stammdaten'!$A33)</f>
        <v/>
      </c>
      <c r="B50" s="11">
        <f>IF('Auswertung'!$A50="","",SUMIFS('Zeiterfassung'!$H$2:$H$101,'Zeiterfassung'!$C$2:$C$101,'Auswertung'!$A50,'Zeiterfassung'!$B$2:$B$101,"&gt;="&amp;'Auswertung'!$B$3,'Zeiterfassung'!$B$2:$B$101,"&lt;"&amp;'Auswertung'!$B$3+31))</f>
        <v/>
      </c>
      <c r="C50" s="11">
        <f>IF('Auswertung'!$A50="","",SUMIFS('Zeiterfassung'!$L$2:$L$101,'Zeiterfassung'!$C$2:$C$101,'Auswertung'!$A50,'Zeiterfassung'!$B$2:$B$101,"&gt;="&amp;'Auswertung'!$B$3,'Zeiterfassung'!$B$2:$B$101,"&lt;"&amp;'Auswertung'!$B$3+31))</f>
        <v/>
      </c>
      <c r="D50" s="11">
        <f>IF('Auswertung'!$A50="","",SUMIFS('Zeiterfassung'!$O$2:$O$101,'Zeiterfassung'!$C$2:$C$101,'Auswertung'!$A50,'Zeiterfassung'!$B$2:$B$101,"&gt;="&amp;'Auswertung'!$B$3,'Zeiterfassung'!$B$2:$B$101,"&lt;"&amp;'Auswertung'!$B$3+31))</f>
        <v/>
      </c>
      <c r="E50" s="21">
        <f>IF(OR('Auswertung'!$A50="",'Auswertung'!$B50=0),"",'Auswertung'!$C50/'Auswertung'!$B50)</f>
        <v/>
      </c>
      <c r="F50" s="10">
        <f>IF('Auswertung'!$E50="","",IF('Auswertung'!$E50&gt;=1,"Ziel erreicht",IF('Auswertung'!$E50&gt;=0.9,"Nahe am Ziel","Prüfen")))</f>
        <v/>
      </c>
    </row>
    <row r="51">
      <c r="A51" s="5">
        <f>IF('Stammdaten'!$A34="","",'Stammdaten'!$A34)</f>
        <v/>
      </c>
      <c r="B51" s="6">
        <f>IF('Auswertung'!$A51="","",SUMIFS('Zeiterfassung'!$H$2:$H$101,'Zeiterfassung'!$C$2:$C$101,'Auswertung'!$A51,'Zeiterfassung'!$B$2:$B$101,"&gt;="&amp;'Auswertung'!$B$3,'Zeiterfassung'!$B$2:$B$101,"&lt;"&amp;'Auswertung'!$B$3+31))</f>
        <v/>
      </c>
      <c r="C51" s="6">
        <f>IF('Auswertung'!$A51="","",SUMIFS('Zeiterfassung'!$L$2:$L$101,'Zeiterfassung'!$C$2:$C$101,'Auswertung'!$A51,'Zeiterfassung'!$B$2:$B$101,"&gt;="&amp;'Auswertung'!$B$3,'Zeiterfassung'!$B$2:$B$101,"&lt;"&amp;'Auswertung'!$B$3+31))</f>
        <v/>
      </c>
      <c r="D51" s="6">
        <f>IF('Auswertung'!$A51="","",SUMIFS('Zeiterfassung'!$O$2:$O$101,'Zeiterfassung'!$C$2:$C$101,'Auswertung'!$A51,'Zeiterfassung'!$B$2:$B$101,"&gt;="&amp;'Auswertung'!$B$3,'Zeiterfassung'!$B$2:$B$101,"&lt;"&amp;'Auswertung'!$B$3+31))</f>
        <v/>
      </c>
      <c r="E51" s="22">
        <f>IF(OR('Auswertung'!$A51="",'Auswertung'!$B51=0),"",'Auswertung'!$C51/'Auswertung'!$B51)</f>
        <v/>
      </c>
      <c r="F51" s="5">
        <f>IF('Auswertung'!$E51="","",IF('Auswertung'!$E51&gt;=1,"Ziel erreicht",IF('Auswertung'!$E51&gt;=0.9,"Nahe am Ziel","Prüfen")))</f>
        <v/>
      </c>
    </row>
    <row r="52">
      <c r="A52" s="10">
        <f>IF('Stammdaten'!$A35="","",'Stammdaten'!$A35)</f>
        <v/>
      </c>
      <c r="B52" s="11">
        <f>IF('Auswertung'!$A52="","",SUMIFS('Zeiterfassung'!$H$2:$H$101,'Zeiterfassung'!$C$2:$C$101,'Auswertung'!$A52,'Zeiterfassung'!$B$2:$B$101,"&gt;="&amp;'Auswertung'!$B$3,'Zeiterfassung'!$B$2:$B$101,"&lt;"&amp;'Auswertung'!$B$3+31))</f>
        <v/>
      </c>
      <c r="C52" s="11">
        <f>IF('Auswertung'!$A52="","",SUMIFS('Zeiterfassung'!$L$2:$L$101,'Zeiterfassung'!$C$2:$C$101,'Auswertung'!$A52,'Zeiterfassung'!$B$2:$B$101,"&gt;="&amp;'Auswertung'!$B$3,'Zeiterfassung'!$B$2:$B$101,"&lt;"&amp;'Auswertung'!$B$3+31))</f>
        <v/>
      </c>
      <c r="D52" s="11">
        <f>IF('Auswertung'!$A52="","",SUMIFS('Zeiterfassung'!$O$2:$O$101,'Zeiterfassung'!$C$2:$C$101,'Auswertung'!$A52,'Zeiterfassung'!$B$2:$B$101,"&gt;="&amp;'Auswertung'!$B$3,'Zeiterfassung'!$B$2:$B$101,"&lt;"&amp;'Auswertung'!$B$3+31))</f>
        <v/>
      </c>
      <c r="E52" s="21">
        <f>IF(OR('Auswertung'!$A52="",'Auswertung'!$B52=0),"",'Auswertung'!$C52/'Auswertung'!$B52)</f>
        <v/>
      </c>
      <c r="F52" s="10">
        <f>IF('Auswertung'!$E52="","",IF('Auswertung'!$E52&gt;=1,"Ziel erreicht",IF('Auswertung'!$E52&gt;=0.9,"Nahe am Ziel","Prüfen")))</f>
        <v/>
      </c>
    </row>
    <row r="53">
      <c r="A53" s="5">
        <f>IF('Stammdaten'!$A36="","",'Stammdaten'!$A36)</f>
        <v/>
      </c>
      <c r="B53" s="6">
        <f>IF('Auswertung'!$A53="","",SUMIFS('Zeiterfassung'!$H$2:$H$101,'Zeiterfassung'!$C$2:$C$101,'Auswertung'!$A53,'Zeiterfassung'!$B$2:$B$101,"&gt;="&amp;'Auswertung'!$B$3,'Zeiterfassung'!$B$2:$B$101,"&lt;"&amp;'Auswertung'!$B$3+31))</f>
        <v/>
      </c>
      <c r="C53" s="6">
        <f>IF('Auswertung'!$A53="","",SUMIFS('Zeiterfassung'!$L$2:$L$101,'Zeiterfassung'!$C$2:$C$101,'Auswertung'!$A53,'Zeiterfassung'!$B$2:$B$101,"&gt;="&amp;'Auswertung'!$B$3,'Zeiterfassung'!$B$2:$B$101,"&lt;"&amp;'Auswertung'!$B$3+31))</f>
        <v/>
      </c>
      <c r="D53" s="6">
        <f>IF('Auswertung'!$A53="","",SUMIFS('Zeiterfassung'!$O$2:$O$101,'Zeiterfassung'!$C$2:$C$101,'Auswertung'!$A53,'Zeiterfassung'!$B$2:$B$101,"&gt;="&amp;'Auswertung'!$B$3,'Zeiterfassung'!$B$2:$B$101,"&lt;"&amp;'Auswertung'!$B$3+31))</f>
        <v/>
      </c>
      <c r="E53" s="22">
        <f>IF(OR('Auswertung'!$A53="",'Auswertung'!$B53=0),"",'Auswertung'!$C53/'Auswertung'!$B53)</f>
        <v/>
      </c>
      <c r="F53" s="5">
        <f>IF('Auswertung'!$E53="","",IF('Auswertung'!$E53&gt;=1,"Ziel erreicht",IF('Auswertung'!$E53&gt;=0.9,"Nahe am Ziel","Prüfen")))</f>
        <v/>
      </c>
    </row>
    <row r="54">
      <c r="A54" s="10">
        <f>IF('Stammdaten'!$A37="","",'Stammdaten'!$A37)</f>
        <v/>
      </c>
      <c r="B54" s="11">
        <f>IF('Auswertung'!$A54="","",SUMIFS('Zeiterfassung'!$H$2:$H$101,'Zeiterfassung'!$C$2:$C$101,'Auswertung'!$A54,'Zeiterfassung'!$B$2:$B$101,"&gt;="&amp;'Auswertung'!$B$3,'Zeiterfassung'!$B$2:$B$101,"&lt;"&amp;'Auswertung'!$B$3+31))</f>
        <v/>
      </c>
      <c r="C54" s="11">
        <f>IF('Auswertung'!$A54="","",SUMIFS('Zeiterfassung'!$L$2:$L$101,'Zeiterfassung'!$C$2:$C$101,'Auswertung'!$A54,'Zeiterfassung'!$B$2:$B$101,"&gt;="&amp;'Auswertung'!$B$3,'Zeiterfassung'!$B$2:$B$101,"&lt;"&amp;'Auswertung'!$B$3+31))</f>
        <v/>
      </c>
      <c r="D54" s="11">
        <f>IF('Auswertung'!$A54="","",SUMIFS('Zeiterfassung'!$O$2:$O$101,'Zeiterfassung'!$C$2:$C$101,'Auswertung'!$A54,'Zeiterfassung'!$B$2:$B$101,"&gt;="&amp;'Auswertung'!$B$3,'Zeiterfassung'!$B$2:$B$101,"&lt;"&amp;'Auswertung'!$B$3+31))</f>
        <v/>
      </c>
      <c r="E54" s="21">
        <f>IF(OR('Auswertung'!$A54="",'Auswertung'!$B54=0),"",'Auswertung'!$C54/'Auswertung'!$B54)</f>
        <v/>
      </c>
      <c r="F54" s="10">
        <f>IF('Auswertung'!$E54="","",IF('Auswertung'!$E54&gt;=1,"Ziel erreicht",IF('Auswertung'!$E54&gt;=0.9,"Nahe am Ziel","Prüfen")))</f>
        <v/>
      </c>
    </row>
    <row r="55">
      <c r="A55" s="5">
        <f>IF('Stammdaten'!$A38="","",'Stammdaten'!$A38)</f>
        <v/>
      </c>
      <c r="B55" s="6">
        <f>IF('Auswertung'!$A55="","",SUMIFS('Zeiterfassung'!$H$2:$H$101,'Zeiterfassung'!$C$2:$C$101,'Auswertung'!$A55,'Zeiterfassung'!$B$2:$B$101,"&gt;="&amp;'Auswertung'!$B$3,'Zeiterfassung'!$B$2:$B$101,"&lt;"&amp;'Auswertung'!$B$3+31))</f>
        <v/>
      </c>
      <c r="C55" s="6">
        <f>IF('Auswertung'!$A55="","",SUMIFS('Zeiterfassung'!$L$2:$L$101,'Zeiterfassung'!$C$2:$C$101,'Auswertung'!$A55,'Zeiterfassung'!$B$2:$B$101,"&gt;="&amp;'Auswertung'!$B$3,'Zeiterfassung'!$B$2:$B$101,"&lt;"&amp;'Auswertung'!$B$3+31))</f>
        <v/>
      </c>
      <c r="D55" s="6">
        <f>IF('Auswertung'!$A55="","",SUMIFS('Zeiterfassung'!$O$2:$O$101,'Zeiterfassung'!$C$2:$C$101,'Auswertung'!$A55,'Zeiterfassung'!$B$2:$B$101,"&gt;="&amp;'Auswertung'!$B$3,'Zeiterfassung'!$B$2:$B$101,"&lt;"&amp;'Auswertung'!$B$3+31))</f>
        <v/>
      </c>
      <c r="E55" s="22">
        <f>IF(OR('Auswertung'!$A55="",'Auswertung'!$B55=0),"",'Auswertung'!$C55/'Auswertung'!$B55)</f>
        <v/>
      </c>
      <c r="F55" s="5">
        <f>IF('Auswertung'!$E55="","",IF('Auswertung'!$E55&gt;=1,"Ziel erreicht",IF('Auswertung'!$E55&gt;=0.9,"Nahe am Ziel","Prüfen")))</f>
        <v/>
      </c>
    </row>
    <row r="56">
      <c r="A56" s="10">
        <f>IF('Stammdaten'!$A39="","",'Stammdaten'!$A39)</f>
        <v/>
      </c>
      <c r="B56" s="11">
        <f>IF('Auswertung'!$A56="","",SUMIFS('Zeiterfassung'!$H$2:$H$101,'Zeiterfassung'!$C$2:$C$101,'Auswertung'!$A56,'Zeiterfassung'!$B$2:$B$101,"&gt;="&amp;'Auswertung'!$B$3,'Zeiterfassung'!$B$2:$B$101,"&lt;"&amp;'Auswertung'!$B$3+31))</f>
        <v/>
      </c>
      <c r="C56" s="11">
        <f>IF('Auswertung'!$A56="","",SUMIFS('Zeiterfassung'!$L$2:$L$101,'Zeiterfassung'!$C$2:$C$101,'Auswertung'!$A56,'Zeiterfassung'!$B$2:$B$101,"&gt;="&amp;'Auswertung'!$B$3,'Zeiterfassung'!$B$2:$B$101,"&lt;"&amp;'Auswertung'!$B$3+31))</f>
        <v/>
      </c>
      <c r="D56" s="11">
        <f>IF('Auswertung'!$A56="","",SUMIFS('Zeiterfassung'!$O$2:$O$101,'Zeiterfassung'!$C$2:$C$101,'Auswertung'!$A56,'Zeiterfassung'!$B$2:$B$101,"&gt;="&amp;'Auswertung'!$B$3,'Zeiterfassung'!$B$2:$B$101,"&lt;"&amp;'Auswertung'!$B$3+31))</f>
        <v/>
      </c>
      <c r="E56" s="21">
        <f>IF(OR('Auswertung'!$A56="",'Auswertung'!$B56=0),"",'Auswertung'!$C56/'Auswertung'!$B56)</f>
        <v/>
      </c>
      <c r="F56" s="10">
        <f>IF('Auswertung'!$E56="","",IF('Auswertung'!$E56&gt;=1,"Ziel erreicht",IF('Auswertung'!$E56&gt;=0.9,"Nahe am Ziel","Prüfen")))</f>
        <v/>
      </c>
    </row>
    <row r="57">
      <c r="A57" s="5">
        <f>IF('Stammdaten'!$A40="","",'Stammdaten'!$A40)</f>
        <v/>
      </c>
      <c r="B57" s="6">
        <f>IF('Auswertung'!$A57="","",SUMIFS('Zeiterfassung'!$H$2:$H$101,'Zeiterfassung'!$C$2:$C$101,'Auswertung'!$A57,'Zeiterfassung'!$B$2:$B$101,"&gt;="&amp;'Auswertung'!$B$3,'Zeiterfassung'!$B$2:$B$101,"&lt;"&amp;'Auswertung'!$B$3+31))</f>
        <v/>
      </c>
      <c r="C57" s="6">
        <f>IF('Auswertung'!$A57="","",SUMIFS('Zeiterfassung'!$L$2:$L$101,'Zeiterfassung'!$C$2:$C$101,'Auswertung'!$A57,'Zeiterfassung'!$B$2:$B$101,"&gt;="&amp;'Auswertung'!$B$3,'Zeiterfassung'!$B$2:$B$101,"&lt;"&amp;'Auswertung'!$B$3+31))</f>
        <v/>
      </c>
      <c r="D57" s="6">
        <f>IF('Auswertung'!$A57="","",SUMIFS('Zeiterfassung'!$O$2:$O$101,'Zeiterfassung'!$C$2:$C$101,'Auswertung'!$A57,'Zeiterfassung'!$B$2:$B$101,"&gt;="&amp;'Auswertung'!$B$3,'Zeiterfassung'!$B$2:$B$101,"&lt;"&amp;'Auswertung'!$B$3+31))</f>
        <v/>
      </c>
      <c r="E57" s="22">
        <f>IF(OR('Auswertung'!$A57="",'Auswertung'!$B57=0),"",'Auswertung'!$C57/'Auswertung'!$B57)</f>
        <v/>
      </c>
      <c r="F57" s="5">
        <f>IF('Auswertung'!$E57="","",IF('Auswertung'!$E57&gt;=1,"Ziel erreicht",IF('Auswertung'!$E57&gt;=0.9,"Nahe am Ziel","Prüfen")))</f>
        <v/>
      </c>
    </row>
    <row r="58">
      <c r="A58" s="10">
        <f>IF('Stammdaten'!$A41="","",'Stammdaten'!$A41)</f>
        <v/>
      </c>
      <c r="B58" s="11">
        <f>IF('Auswertung'!$A58="","",SUMIFS('Zeiterfassung'!$H$2:$H$101,'Zeiterfassung'!$C$2:$C$101,'Auswertung'!$A58,'Zeiterfassung'!$B$2:$B$101,"&gt;="&amp;'Auswertung'!$B$3,'Zeiterfassung'!$B$2:$B$101,"&lt;"&amp;'Auswertung'!$B$3+31))</f>
        <v/>
      </c>
      <c r="C58" s="11">
        <f>IF('Auswertung'!$A58="","",SUMIFS('Zeiterfassung'!$L$2:$L$101,'Zeiterfassung'!$C$2:$C$101,'Auswertung'!$A58,'Zeiterfassung'!$B$2:$B$101,"&gt;="&amp;'Auswertung'!$B$3,'Zeiterfassung'!$B$2:$B$101,"&lt;"&amp;'Auswertung'!$B$3+31))</f>
        <v/>
      </c>
      <c r="D58" s="11">
        <f>IF('Auswertung'!$A58="","",SUMIFS('Zeiterfassung'!$O$2:$O$101,'Zeiterfassung'!$C$2:$C$101,'Auswertung'!$A58,'Zeiterfassung'!$B$2:$B$101,"&gt;="&amp;'Auswertung'!$B$3,'Zeiterfassung'!$B$2:$B$101,"&lt;"&amp;'Auswertung'!$B$3+31))</f>
        <v/>
      </c>
      <c r="E58" s="21">
        <f>IF(OR('Auswertung'!$A58="",'Auswertung'!$B58=0),"",'Auswertung'!$C58/'Auswertung'!$B58)</f>
        <v/>
      </c>
      <c r="F58" s="10">
        <f>IF('Auswertung'!$E58="","",IF('Auswertung'!$E58&gt;=1,"Ziel erreicht",IF('Auswertung'!$E58&gt;=0.9,"Nahe am Ziel","Prüfen")))</f>
        <v/>
      </c>
    </row>
    <row r="59">
      <c r="A59" s="5">
        <f>IF('Stammdaten'!$A42="","",'Stammdaten'!$A42)</f>
        <v/>
      </c>
      <c r="B59" s="6">
        <f>IF('Auswertung'!$A59="","",SUMIFS('Zeiterfassung'!$H$2:$H$101,'Zeiterfassung'!$C$2:$C$101,'Auswertung'!$A59,'Zeiterfassung'!$B$2:$B$101,"&gt;="&amp;'Auswertung'!$B$3,'Zeiterfassung'!$B$2:$B$101,"&lt;"&amp;'Auswertung'!$B$3+31))</f>
        <v/>
      </c>
      <c r="C59" s="6">
        <f>IF('Auswertung'!$A59="","",SUMIFS('Zeiterfassung'!$L$2:$L$101,'Zeiterfassung'!$C$2:$C$101,'Auswertung'!$A59,'Zeiterfassung'!$B$2:$B$101,"&gt;="&amp;'Auswertung'!$B$3,'Zeiterfassung'!$B$2:$B$101,"&lt;"&amp;'Auswertung'!$B$3+31))</f>
        <v/>
      </c>
      <c r="D59" s="6">
        <f>IF('Auswertung'!$A59="","",SUMIFS('Zeiterfassung'!$O$2:$O$101,'Zeiterfassung'!$C$2:$C$101,'Auswertung'!$A59,'Zeiterfassung'!$B$2:$B$101,"&gt;="&amp;'Auswertung'!$B$3,'Zeiterfassung'!$B$2:$B$101,"&lt;"&amp;'Auswertung'!$B$3+31))</f>
        <v/>
      </c>
      <c r="E59" s="22">
        <f>IF(OR('Auswertung'!$A59="",'Auswertung'!$B59=0),"",'Auswertung'!$C59/'Auswertung'!$B59)</f>
        <v/>
      </c>
      <c r="F59" s="5">
        <f>IF('Auswertung'!$E59="","",IF('Auswertung'!$E59&gt;=1,"Ziel erreicht",IF('Auswertung'!$E59&gt;=0.9,"Nahe am Ziel","Prüfen")))</f>
        <v/>
      </c>
    </row>
    <row r="60">
      <c r="A60" s="10">
        <f>IF('Stammdaten'!$A43="","",'Stammdaten'!$A43)</f>
        <v/>
      </c>
      <c r="B60" s="11">
        <f>IF('Auswertung'!$A60="","",SUMIFS('Zeiterfassung'!$H$2:$H$101,'Zeiterfassung'!$C$2:$C$101,'Auswertung'!$A60,'Zeiterfassung'!$B$2:$B$101,"&gt;="&amp;'Auswertung'!$B$3,'Zeiterfassung'!$B$2:$B$101,"&lt;"&amp;'Auswertung'!$B$3+31))</f>
        <v/>
      </c>
      <c r="C60" s="11">
        <f>IF('Auswertung'!$A60="","",SUMIFS('Zeiterfassung'!$L$2:$L$101,'Zeiterfassung'!$C$2:$C$101,'Auswertung'!$A60,'Zeiterfassung'!$B$2:$B$101,"&gt;="&amp;'Auswertung'!$B$3,'Zeiterfassung'!$B$2:$B$101,"&lt;"&amp;'Auswertung'!$B$3+31))</f>
        <v/>
      </c>
      <c r="D60" s="11">
        <f>IF('Auswertung'!$A60="","",SUMIFS('Zeiterfassung'!$O$2:$O$101,'Zeiterfassung'!$C$2:$C$101,'Auswertung'!$A60,'Zeiterfassung'!$B$2:$B$101,"&gt;="&amp;'Auswertung'!$B$3,'Zeiterfassung'!$B$2:$B$101,"&lt;"&amp;'Auswertung'!$B$3+31))</f>
        <v/>
      </c>
      <c r="E60" s="21">
        <f>IF(OR('Auswertung'!$A60="",'Auswertung'!$B60=0),"",'Auswertung'!$C60/'Auswertung'!$B60)</f>
        <v/>
      </c>
      <c r="F60" s="10">
        <f>IF('Auswertung'!$E60="","",IF('Auswertung'!$E60&gt;=1,"Ziel erreicht",IF('Auswertung'!$E60&gt;=0.9,"Nahe am Ziel","Prüfen")))</f>
        <v/>
      </c>
    </row>
    <row r="61">
      <c r="A61" s="5">
        <f>IF('Stammdaten'!$A44="","",'Stammdaten'!$A44)</f>
        <v/>
      </c>
      <c r="B61" s="6">
        <f>IF('Auswertung'!$A61="","",SUMIFS('Zeiterfassung'!$H$2:$H$101,'Zeiterfassung'!$C$2:$C$101,'Auswertung'!$A61,'Zeiterfassung'!$B$2:$B$101,"&gt;="&amp;'Auswertung'!$B$3,'Zeiterfassung'!$B$2:$B$101,"&lt;"&amp;'Auswertung'!$B$3+31))</f>
        <v/>
      </c>
      <c r="C61" s="6">
        <f>IF('Auswertung'!$A61="","",SUMIFS('Zeiterfassung'!$L$2:$L$101,'Zeiterfassung'!$C$2:$C$101,'Auswertung'!$A61,'Zeiterfassung'!$B$2:$B$101,"&gt;="&amp;'Auswertung'!$B$3,'Zeiterfassung'!$B$2:$B$101,"&lt;"&amp;'Auswertung'!$B$3+31))</f>
        <v/>
      </c>
      <c r="D61" s="6">
        <f>IF('Auswertung'!$A61="","",SUMIFS('Zeiterfassung'!$O$2:$O$101,'Zeiterfassung'!$C$2:$C$101,'Auswertung'!$A61,'Zeiterfassung'!$B$2:$B$101,"&gt;="&amp;'Auswertung'!$B$3,'Zeiterfassung'!$B$2:$B$101,"&lt;"&amp;'Auswertung'!$B$3+31))</f>
        <v/>
      </c>
      <c r="E61" s="22">
        <f>IF(OR('Auswertung'!$A61="",'Auswertung'!$B61=0),"",'Auswertung'!$C61/'Auswertung'!$B61)</f>
        <v/>
      </c>
      <c r="F61" s="5">
        <f>IF('Auswertung'!$E61="","",IF('Auswertung'!$E61&gt;=1,"Ziel erreicht",IF('Auswertung'!$E61&gt;=0.9,"Nahe am Ziel","Prüfen")))</f>
        <v/>
      </c>
    </row>
    <row r="62">
      <c r="A62" s="10">
        <f>IF('Stammdaten'!$A45="","",'Stammdaten'!$A45)</f>
        <v/>
      </c>
      <c r="B62" s="11">
        <f>IF('Auswertung'!$A62="","",SUMIFS('Zeiterfassung'!$H$2:$H$101,'Zeiterfassung'!$C$2:$C$101,'Auswertung'!$A62,'Zeiterfassung'!$B$2:$B$101,"&gt;="&amp;'Auswertung'!$B$3,'Zeiterfassung'!$B$2:$B$101,"&lt;"&amp;'Auswertung'!$B$3+31))</f>
        <v/>
      </c>
      <c r="C62" s="11">
        <f>IF('Auswertung'!$A62="","",SUMIFS('Zeiterfassung'!$L$2:$L$101,'Zeiterfassung'!$C$2:$C$101,'Auswertung'!$A62,'Zeiterfassung'!$B$2:$B$101,"&gt;="&amp;'Auswertung'!$B$3,'Zeiterfassung'!$B$2:$B$101,"&lt;"&amp;'Auswertung'!$B$3+31))</f>
        <v/>
      </c>
      <c r="D62" s="11">
        <f>IF('Auswertung'!$A62="","",SUMIFS('Zeiterfassung'!$O$2:$O$101,'Zeiterfassung'!$C$2:$C$101,'Auswertung'!$A62,'Zeiterfassung'!$B$2:$B$101,"&gt;="&amp;'Auswertung'!$B$3,'Zeiterfassung'!$B$2:$B$101,"&lt;"&amp;'Auswertung'!$B$3+31))</f>
        <v/>
      </c>
      <c r="E62" s="21">
        <f>IF(OR('Auswertung'!$A62="",'Auswertung'!$B62=0),"",'Auswertung'!$C62/'Auswertung'!$B62)</f>
        <v/>
      </c>
      <c r="F62" s="10">
        <f>IF('Auswertung'!$E62="","",IF('Auswertung'!$E62&gt;=1,"Ziel erreicht",IF('Auswertung'!$E62&gt;=0.9,"Nahe am Ziel","Prüfen")))</f>
        <v/>
      </c>
    </row>
    <row r="63">
      <c r="A63" s="5">
        <f>IF('Stammdaten'!$A46="","",'Stammdaten'!$A46)</f>
        <v/>
      </c>
      <c r="B63" s="6">
        <f>IF('Auswertung'!$A63="","",SUMIFS('Zeiterfassung'!$H$2:$H$101,'Zeiterfassung'!$C$2:$C$101,'Auswertung'!$A63,'Zeiterfassung'!$B$2:$B$101,"&gt;="&amp;'Auswertung'!$B$3,'Zeiterfassung'!$B$2:$B$101,"&lt;"&amp;'Auswertung'!$B$3+31))</f>
        <v/>
      </c>
      <c r="C63" s="6">
        <f>IF('Auswertung'!$A63="","",SUMIFS('Zeiterfassung'!$L$2:$L$101,'Zeiterfassung'!$C$2:$C$101,'Auswertung'!$A63,'Zeiterfassung'!$B$2:$B$101,"&gt;="&amp;'Auswertung'!$B$3,'Zeiterfassung'!$B$2:$B$101,"&lt;"&amp;'Auswertung'!$B$3+31))</f>
        <v/>
      </c>
      <c r="D63" s="6">
        <f>IF('Auswertung'!$A63="","",SUMIFS('Zeiterfassung'!$O$2:$O$101,'Zeiterfassung'!$C$2:$C$101,'Auswertung'!$A63,'Zeiterfassung'!$B$2:$B$101,"&gt;="&amp;'Auswertung'!$B$3,'Zeiterfassung'!$B$2:$B$101,"&lt;"&amp;'Auswertung'!$B$3+31))</f>
        <v/>
      </c>
      <c r="E63" s="22">
        <f>IF(OR('Auswertung'!$A63="",'Auswertung'!$B63=0),"",'Auswertung'!$C63/'Auswertung'!$B63)</f>
        <v/>
      </c>
      <c r="F63" s="5">
        <f>IF('Auswertung'!$E63="","",IF('Auswertung'!$E63&gt;=1,"Ziel erreicht",IF('Auswertung'!$E63&gt;=0.9,"Nahe am Ziel","Prüfen")))</f>
        <v/>
      </c>
    </row>
    <row r="64">
      <c r="A64" s="10">
        <f>IF('Stammdaten'!$A47="","",'Stammdaten'!$A47)</f>
        <v/>
      </c>
      <c r="B64" s="11">
        <f>IF('Auswertung'!$A64="","",SUMIFS('Zeiterfassung'!$H$2:$H$101,'Zeiterfassung'!$C$2:$C$101,'Auswertung'!$A64,'Zeiterfassung'!$B$2:$B$101,"&gt;="&amp;'Auswertung'!$B$3,'Zeiterfassung'!$B$2:$B$101,"&lt;"&amp;'Auswertung'!$B$3+31))</f>
        <v/>
      </c>
      <c r="C64" s="11">
        <f>IF('Auswertung'!$A64="","",SUMIFS('Zeiterfassung'!$L$2:$L$101,'Zeiterfassung'!$C$2:$C$101,'Auswertung'!$A64,'Zeiterfassung'!$B$2:$B$101,"&gt;="&amp;'Auswertung'!$B$3,'Zeiterfassung'!$B$2:$B$101,"&lt;"&amp;'Auswertung'!$B$3+31))</f>
        <v/>
      </c>
      <c r="D64" s="11">
        <f>IF('Auswertung'!$A64="","",SUMIFS('Zeiterfassung'!$O$2:$O$101,'Zeiterfassung'!$C$2:$C$101,'Auswertung'!$A64,'Zeiterfassung'!$B$2:$B$101,"&gt;="&amp;'Auswertung'!$B$3,'Zeiterfassung'!$B$2:$B$101,"&lt;"&amp;'Auswertung'!$B$3+31))</f>
        <v/>
      </c>
      <c r="E64" s="21">
        <f>IF(OR('Auswertung'!$A64="",'Auswertung'!$B64=0),"",'Auswertung'!$C64/'Auswertung'!$B64)</f>
        <v/>
      </c>
      <c r="F64" s="10">
        <f>IF('Auswertung'!$E64="","",IF('Auswertung'!$E64&gt;=1,"Ziel erreicht",IF('Auswertung'!$E64&gt;=0.9,"Nahe am Ziel","Prüfen")))</f>
        <v/>
      </c>
    </row>
    <row r="65">
      <c r="A65" s="5">
        <f>IF('Stammdaten'!$A48="","",'Stammdaten'!$A48)</f>
        <v/>
      </c>
      <c r="B65" s="6">
        <f>IF('Auswertung'!$A65="","",SUMIFS('Zeiterfassung'!$H$2:$H$101,'Zeiterfassung'!$C$2:$C$101,'Auswertung'!$A65,'Zeiterfassung'!$B$2:$B$101,"&gt;="&amp;'Auswertung'!$B$3,'Zeiterfassung'!$B$2:$B$101,"&lt;"&amp;'Auswertung'!$B$3+31))</f>
        <v/>
      </c>
      <c r="C65" s="6">
        <f>IF('Auswertung'!$A65="","",SUMIFS('Zeiterfassung'!$L$2:$L$101,'Zeiterfassung'!$C$2:$C$101,'Auswertung'!$A65,'Zeiterfassung'!$B$2:$B$101,"&gt;="&amp;'Auswertung'!$B$3,'Zeiterfassung'!$B$2:$B$101,"&lt;"&amp;'Auswertung'!$B$3+31))</f>
        <v/>
      </c>
      <c r="D65" s="6">
        <f>IF('Auswertung'!$A65="","",SUMIFS('Zeiterfassung'!$O$2:$O$101,'Zeiterfassung'!$C$2:$C$101,'Auswertung'!$A65,'Zeiterfassung'!$B$2:$B$101,"&gt;="&amp;'Auswertung'!$B$3,'Zeiterfassung'!$B$2:$B$101,"&lt;"&amp;'Auswertung'!$B$3+31))</f>
        <v/>
      </c>
      <c r="E65" s="22">
        <f>IF(OR('Auswertung'!$A65="",'Auswertung'!$B65=0),"",'Auswertung'!$C65/'Auswertung'!$B65)</f>
        <v/>
      </c>
      <c r="F65" s="5">
        <f>IF('Auswertung'!$E65="","",IF('Auswertung'!$E65&gt;=1,"Ziel erreicht",IF('Auswertung'!$E65&gt;=0.9,"Nahe am Ziel","Prüfen")))</f>
        <v/>
      </c>
    </row>
    <row r="66">
      <c r="A66" s="10">
        <f>IF('Stammdaten'!$A49="","",'Stammdaten'!$A49)</f>
        <v/>
      </c>
      <c r="B66" s="11">
        <f>IF('Auswertung'!$A66="","",SUMIFS('Zeiterfassung'!$H$2:$H$101,'Zeiterfassung'!$C$2:$C$101,'Auswertung'!$A66,'Zeiterfassung'!$B$2:$B$101,"&gt;="&amp;'Auswertung'!$B$3,'Zeiterfassung'!$B$2:$B$101,"&lt;"&amp;'Auswertung'!$B$3+31))</f>
        <v/>
      </c>
      <c r="C66" s="11">
        <f>IF('Auswertung'!$A66="","",SUMIFS('Zeiterfassung'!$L$2:$L$101,'Zeiterfassung'!$C$2:$C$101,'Auswertung'!$A66,'Zeiterfassung'!$B$2:$B$101,"&gt;="&amp;'Auswertung'!$B$3,'Zeiterfassung'!$B$2:$B$101,"&lt;"&amp;'Auswertung'!$B$3+31))</f>
        <v/>
      </c>
      <c r="D66" s="11">
        <f>IF('Auswertung'!$A66="","",SUMIFS('Zeiterfassung'!$O$2:$O$101,'Zeiterfassung'!$C$2:$C$101,'Auswertung'!$A66,'Zeiterfassung'!$B$2:$B$101,"&gt;="&amp;'Auswertung'!$B$3,'Zeiterfassung'!$B$2:$B$101,"&lt;"&amp;'Auswertung'!$B$3+31))</f>
        <v/>
      </c>
      <c r="E66" s="21">
        <f>IF(OR('Auswertung'!$A66="",'Auswertung'!$B66=0),"",'Auswertung'!$C66/'Auswertung'!$B66)</f>
        <v/>
      </c>
      <c r="F66" s="10">
        <f>IF('Auswertung'!$E66="","",IF('Auswertung'!$E66&gt;=1,"Ziel erreicht",IF('Auswertung'!$E66&gt;=0.9,"Nahe am Ziel","Prüfen")))</f>
        <v/>
      </c>
    </row>
    <row r="67">
      <c r="A67" s="5">
        <f>IF('Stammdaten'!$A50="","",'Stammdaten'!$A50)</f>
        <v/>
      </c>
      <c r="B67" s="6">
        <f>IF('Auswertung'!$A67="","",SUMIFS('Zeiterfassung'!$H$2:$H$101,'Zeiterfassung'!$C$2:$C$101,'Auswertung'!$A67,'Zeiterfassung'!$B$2:$B$101,"&gt;="&amp;'Auswertung'!$B$3,'Zeiterfassung'!$B$2:$B$101,"&lt;"&amp;'Auswertung'!$B$3+31))</f>
        <v/>
      </c>
      <c r="C67" s="6">
        <f>IF('Auswertung'!$A67="","",SUMIFS('Zeiterfassung'!$L$2:$L$101,'Zeiterfassung'!$C$2:$C$101,'Auswertung'!$A67,'Zeiterfassung'!$B$2:$B$101,"&gt;="&amp;'Auswertung'!$B$3,'Zeiterfassung'!$B$2:$B$101,"&lt;"&amp;'Auswertung'!$B$3+31))</f>
        <v/>
      </c>
      <c r="D67" s="6">
        <f>IF('Auswertung'!$A67="","",SUMIFS('Zeiterfassung'!$O$2:$O$101,'Zeiterfassung'!$C$2:$C$101,'Auswertung'!$A67,'Zeiterfassung'!$B$2:$B$101,"&gt;="&amp;'Auswertung'!$B$3,'Zeiterfassung'!$B$2:$B$101,"&lt;"&amp;'Auswertung'!$B$3+31))</f>
        <v/>
      </c>
      <c r="E67" s="22">
        <f>IF(OR('Auswertung'!$A67="",'Auswertung'!$B67=0),"",'Auswertung'!$C67/'Auswertung'!$B67)</f>
        <v/>
      </c>
      <c r="F67" s="5">
        <f>IF('Auswertung'!$E67="","",IF('Auswertung'!$E67&gt;=1,"Ziel erreicht",IF('Auswertung'!$E67&gt;=0.9,"Nahe am Ziel","Prüfen")))</f>
        <v/>
      </c>
    </row>
    <row r="68">
      <c r="A68" s="10">
        <f>IF('Stammdaten'!$A51="","",'Stammdaten'!$A51)</f>
        <v/>
      </c>
      <c r="B68" s="11">
        <f>IF('Auswertung'!$A68="","",SUMIFS('Zeiterfassung'!$H$2:$H$101,'Zeiterfassung'!$C$2:$C$101,'Auswertung'!$A68,'Zeiterfassung'!$B$2:$B$101,"&gt;="&amp;'Auswertung'!$B$3,'Zeiterfassung'!$B$2:$B$101,"&lt;"&amp;'Auswertung'!$B$3+31))</f>
        <v/>
      </c>
      <c r="C68" s="11">
        <f>IF('Auswertung'!$A68="","",SUMIFS('Zeiterfassung'!$L$2:$L$101,'Zeiterfassung'!$C$2:$C$101,'Auswertung'!$A68,'Zeiterfassung'!$B$2:$B$101,"&gt;="&amp;'Auswertung'!$B$3,'Zeiterfassung'!$B$2:$B$101,"&lt;"&amp;'Auswertung'!$B$3+31))</f>
        <v/>
      </c>
      <c r="D68" s="11">
        <f>IF('Auswertung'!$A68="","",SUMIFS('Zeiterfassung'!$O$2:$O$101,'Zeiterfassung'!$C$2:$C$101,'Auswertung'!$A68,'Zeiterfassung'!$B$2:$B$101,"&gt;="&amp;'Auswertung'!$B$3,'Zeiterfassung'!$B$2:$B$101,"&lt;"&amp;'Auswertung'!$B$3+31))</f>
        <v/>
      </c>
      <c r="E68" s="21">
        <f>IF(OR('Auswertung'!$A68="",'Auswertung'!$B68=0),"",'Auswertung'!$C68/'Auswertung'!$B68)</f>
        <v/>
      </c>
      <c r="F68" s="10">
        <f>IF('Auswertung'!$E68="","",IF('Auswertung'!$E68&gt;=1,"Ziel erreicht",IF('Auswertung'!$E68&gt;=0.9,"Nahe am Ziel","Prüfen")))</f>
        <v/>
      </c>
    </row>
    <row r="69">
      <c r="A69" s="5">
        <f>IF('Stammdaten'!$A52="","",'Stammdaten'!$A52)</f>
        <v/>
      </c>
      <c r="B69" s="6">
        <f>IF('Auswertung'!$A69="","",SUMIFS('Zeiterfassung'!$H$2:$H$101,'Zeiterfassung'!$C$2:$C$101,'Auswertung'!$A69,'Zeiterfassung'!$B$2:$B$101,"&gt;="&amp;'Auswertung'!$B$3,'Zeiterfassung'!$B$2:$B$101,"&lt;"&amp;'Auswertung'!$B$3+31))</f>
        <v/>
      </c>
      <c r="C69" s="6">
        <f>IF('Auswertung'!$A69="","",SUMIFS('Zeiterfassung'!$L$2:$L$101,'Zeiterfassung'!$C$2:$C$101,'Auswertung'!$A69,'Zeiterfassung'!$B$2:$B$101,"&gt;="&amp;'Auswertung'!$B$3,'Zeiterfassung'!$B$2:$B$101,"&lt;"&amp;'Auswertung'!$B$3+31))</f>
        <v/>
      </c>
      <c r="D69" s="6">
        <f>IF('Auswertung'!$A69="","",SUMIFS('Zeiterfassung'!$O$2:$O$101,'Zeiterfassung'!$C$2:$C$101,'Auswertung'!$A69,'Zeiterfassung'!$B$2:$B$101,"&gt;="&amp;'Auswertung'!$B$3,'Zeiterfassung'!$B$2:$B$101,"&lt;"&amp;'Auswertung'!$B$3+31))</f>
        <v/>
      </c>
      <c r="E69" s="22">
        <f>IF(OR('Auswertung'!$A69="",'Auswertung'!$B69=0),"",'Auswertung'!$C69/'Auswertung'!$B69)</f>
        <v/>
      </c>
      <c r="F69" s="5">
        <f>IF('Auswertung'!$E69="","",IF('Auswertung'!$E69&gt;=1,"Ziel erreicht",IF('Auswertung'!$E69&gt;=0.9,"Nahe am Ziel","Prüfen")))</f>
        <v/>
      </c>
    </row>
    <row r="70">
      <c r="A70" s="10">
        <f>IF('Stammdaten'!$A53="","",'Stammdaten'!$A53)</f>
        <v/>
      </c>
      <c r="B70" s="11">
        <f>IF('Auswertung'!$A70="","",SUMIFS('Zeiterfassung'!$H$2:$H$101,'Zeiterfassung'!$C$2:$C$101,'Auswertung'!$A70,'Zeiterfassung'!$B$2:$B$101,"&gt;="&amp;'Auswertung'!$B$3,'Zeiterfassung'!$B$2:$B$101,"&lt;"&amp;'Auswertung'!$B$3+31))</f>
        <v/>
      </c>
      <c r="C70" s="11">
        <f>IF('Auswertung'!$A70="","",SUMIFS('Zeiterfassung'!$L$2:$L$101,'Zeiterfassung'!$C$2:$C$101,'Auswertung'!$A70,'Zeiterfassung'!$B$2:$B$101,"&gt;="&amp;'Auswertung'!$B$3,'Zeiterfassung'!$B$2:$B$101,"&lt;"&amp;'Auswertung'!$B$3+31))</f>
        <v/>
      </c>
      <c r="D70" s="11">
        <f>IF('Auswertung'!$A70="","",SUMIFS('Zeiterfassung'!$O$2:$O$101,'Zeiterfassung'!$C$2:$C$101,'Auswertung'!$A70,'Zeiterfassung'!$B$2:$B$101,"&gt;="&amp;'Auswertung'!$B$3,'Zeiterfassung'!$B$2:$B$101,"&lt;"&amp;'Auswertung'!$B$3+31))</f>
        <v/>
      </c>
      <c r="E70" s="21">
        <f>IF(OR('Auswertung'!$A70="",'Auswertung'!$B70=0),"",'Auswertung'!$C70/'Auswertung'!$B70)</f>
        <v/>
      </c>
      <c r="F70" s="10">
        <f>IF('Auswertung'!$E70="","",IF('Auswertung'!$E70&gt;=1,"Ziel erreicht",IF('Auswertung'!$E70&gt;=0.9,"Nahe am Ziel","Prüfen")))</f>
        <v/>
      </c>
    </row>
    <row r="71">
      <c r="A71" s="5">
        <f>IF('Stammdaten'!$A54="","",'Stammdaten'!$A54)</f>
        <v/>
      </c>
      <c r="B71" s="6">
        <f>IF('Auswertung'!$A71="","",SUMIFS('Zeiterfassung'!$H$2:$H$101,'Zeiterfassung'!$C$2:$C$101,'Auswertung'!$A71,'Zeiterfassung'!$B$2:$B$101,"&gt;="&amp;'Auswertung'!$B$3,'Zeiterfassung'!$B$2:$B$101,"&lt;"&amp;'Auswertung'!$B$3+31))</f>
        <v/>
      </c>
      <c r="C71" s="6">
        <f>IF('Auswertung'!$A71="","",SUMIFS('Zeiterfassung'!$L$2:$L$101,'Zeiterfassung'!$C$2:$C$101,'Auswertung'!$A71,'Zeiterfassung'!$B$2:$B$101,"&gt;="&amp;'Auswertung'!$B$3,'Zeiterfassung'!$B$2:$B$101,"&lt;"&amp;'Auswertung'!$B$3+31))</f>
        <v/>
      </c>
      <c r="D71" s="6">
        <f>IF('Auswertung'!$A71="","",SUMIFS('Zeiterfassung'!$O$2:$O$101,'Zeiterfassung'!$C$2:$C$101,'Auswertung'!$A71,'Zeiterfassung'!$B$2:$B$101,"&gt;="&amp;'Auswertung'!$B$3,'Zeiterfassung'!$B$2:$B$101,"&lt;"&amp;'Auswertung'!$B$3+31))</f>
        <v/>
      </c>
      <c r="E71" s="22">
        <f>IF(OR('Auswertung'!$A71="",'Auswertung'!$B71=0),"",'Auswertung'!$C71/'Auswertung'!$B71)</f>
        <v/>
      </c>
      <c r="F71" s="5">
        <f>IF('Auswertung'!$E71="","",IF('Auswertung'!$E71&gt;=1,"Ziel erreicht",IF('Auswertung'!$E71&gt;=0.9,"Nahe am Ziel","Prüfen")))</f>
        <v/>
      </c>
    </row>
    <row r="72">
      <c r="A72" s="10">
        <f>IF('Stammdaten'!$A55="","",'Stammdaten'!$A55)</f>
        <v/>
      </c>
      <c r="B72" s="11">
        <f>IF('Auswertung'!$A72="","",SUMIFS('Zeiterfassung'!$H$2:$H$101,'Zeiterfassung'!$C$2:$C$101,'Auswertung'!$A72,'Zeiterfassung'!$B$2:$B$101,"&gt;="&amp;'Auswertung'!$B$3,'Zeiterfassung'!$B$2:$B$101,"&lt;"&amp;'Auswertung'!$B$3+31))</f>
        <v/>
      </c>
      <c r="C72" s="11">
        <f>IF('Auswertung'!$A72="","",SUMIFS('Zeiterfassung'!$L$2:$L$101,'Zeiterfassung'!$C$2:$C$101,'Auswertung'!$A72,'Zeiterfassung'!$B$2:$B$101,"&gt;="&amp;'Auswertung'!$B$3,'Zeiterfassung'!$B$2:$B$101,"&lt;"&amp;'Auswertung'!$B$3+31))</f>
        <v/>
      </c>
      <c r="D72" s="11">
        <f>IF('Auswertung'!$A72="","",SUMIFS('Zeiterfassung'!$O$2:$O$101,'Zeiterfassung'!$C$2:$C$101,'Auswertung'!$A72,'Zeiterfassung'!$B$2:$B$101,"&gt;="&amp;'Auswertung'!$B$3,'Zeiterfassung'!$B$2:$B$101,"&lt;"&amp;'Auswertung'!$B$3+31))</f>
        <v/>
      </c>
      <c r="E72" s="21">
        <f>IF(OR('Auswertung'!$A72="",'Auswertung'!$B72=0),"",'Auswertung'!$C72/'Auswertung'!$B72)</f>
        <v/>
      </c>
      <c r="F72" s="10">
        <f>IF('Auswertung'!$E72="","",IF('Auswertung'!$E72&gt;=1,"Ziel erreicht",IF('Auswertung'!$E72&gt;=0.9,"Nahe am Ziel","Prüfen")))</f>
        <v/>
      </c>
    </row>
    <row r="73">
      <c r="A73" s="5">
        <f>IF('Stammdaten'!$A56="","",'Stammdaten'!$A56)</f>
        <v/>
      </c>
      <c r="B73" s="6">
        <f>IF('Auswertung'!$A73="","",SUMIFS('Zeiterfassung'!$H$2:$H$101,'Zeiterfassung'!$C$2:$C$101,'Auswertung'!$A73,'Zeiterfassung'!$B$2:$B$101,"&gt;="&amp;'Auswertung'!$B$3,'Zeiterfassung'!$B$2:$B$101,"&lt;"&amp;'Auswertung'!$B$3+31))</f>
        <v/>
      </c>
      <c r="C73" s="6">
        <f>IF('Auswertung'!$A73="","",SUMIFS('Zeiterfassung'!$L$2:$L$101,'Zeiterfassung'!$C$2:$C$101,'Auswertung'!$A73,'Zeiterfassung'!$B$2:$B$101,"&gt;="&amp;'Auswertung'!$B$3,'Zeiterfassung'!$B$2:$B$101,"&lt;"&amp;'Auswertung'!$B$3+31))</f>
        <v/>
      </c>
      <c r="D73" s="6">
        <f>IF('Auswertung'!$A73="","",SUMIFS('Zeiterfassung'!$O$2:$O$101,'Zeiterfassung'!$C$2:$C$101,'Auswertung'!$A73,'Zeiterfassung'!$B$2:$B$101,"&gt;="&amp;'Auswertung'!$B$3,'Zeiterfassung'!$B$2:$B$101,"&lt;"&amp;'Auswertung'!$B$3+31))</f>
        <v/>
      </c>
      <c r="E73" s="22">
        <f>IF(OR('Auswertung'!$A73="",'Auswertung'!$B73=0),"",'Auswertung'!$C73/'Auswertung'!$B73)</f>
        <v/>
      </c>
      <c r="F73" s="5">
        <f>IF('Auswertung'!$E73="","",IF('Auswertung'!$E73&gt;=1,"Ziel erreicht",IF('Auswertung'!$E73&gt;=0.9,"Nahe am Ziel","Prüfen")))</f>
        <v/>
      </c>
    </row>
    <row r="74">
      <c r="A74" s="10">
        <f>IF('Stammdaten'!$A57="","",'Stammdaten'!$A57)</f>
        <v/>
      </c>
      <c r="B74" s="11">
        <f>IF('Auswertung'!$A74="","",SUMIFS('Zeiterfassung'!$H$2:$H$101,'Zeiterfassung'!$C$2:$C$101,'Auswertung'!$A74,'Zeiterfassung'!$B$2:$B$101,"&gt;="&amp;'Auswertung'!$B$3,'Zeiterfassung'!$B$2:$B$101,"&lt;"&amp;'Auswertung'!$B$3+31))</f>
        <v/>
      </c>
      <c r="C74" s="11">
        <f>IF('Auswertung'!$A74="","",SUMIFS('Zeiterfassung'!$L$2:$L$101,'Zeiterfassung'!$C$2:$C$101,'Auswertung'!$A74,'Zeiterfassung'!$B$2:$B$101,"&gt;="&amp;'Auswertung'!$B$3,'Zeiterfassung'!$B$2:$B$101,"&lt;"&amp;'Auswertung'!$B$3+31))</f>
        <v/>
      </c>
      <c r="D74" s="11">
        <f>IF('Auswertung'!$A74="","",SUMIFS('Zeiterfassung'!$O$2:$O$101,'Zeiterfassung'!$C$2:$C$101,'Auswertung'!$A74,'Zeiterfassung'!$B$2:$B$101,"&gt;="&amp;'Auswertung'!$B$3,'Zeiterfassung'!$B$2:$B$101,"&lt;"&amp;'Auswertung'!$B$3+31))</f>
        <v/>
      </c>
      <c r="E74" s="21">
        <f>IF(OR('Auswertung'!$A74="",'Auswertung'!$B74=0),"",'Auswertung'!$C74/'Auswertung'!$B74)</f>
        <v/>
      </c>
      <c r="F74" s="10">
        <f>IF('Auswertung'!$E74="","",IF('Auswertung'!$E74&gt;=1,"Ziel erreicht",IF('Auswertung'!$E74&gt;=0.9,"Nahe am Ziel","Prüfen")))</f>
        <v/>
      </c>
    </row>
    <row r="75">
      <c r="A75" s="5">
        <f>IF('Stammdaten'!$A58="","",'Stammdaten'!$A58)</f>
        <v/>
      </c>
      <c r="B75" s="6">
        <f>IF('Auswertung'!$A75="","",SUMIFS('Zeiterfassung'!$H$2:$H$101,'Zeiterfassung'!$C$2:$C$101,'Auswertung'!$A75,'Zeiterfassung'!$B$2:$B$101,"&gt;="&amp;'Auswertung'!$B$3,'Zeiterfassung'!$B$2:$B$101,"&lt;"&amp;'Auswertung'!$B$3+31))</f>
        <v/>
      </c>
      <c r="C75" s="6">
        <f>IF('Auswertung'!$A75="","",SUMIFS('Zeiterfassung'!$L$2:$L$101,'Zeiterfassung'!$C$2:$C$101,'Auswertung'!$A75,'Zeiterfassung'!$B$2:$B$101,"&gt;="&amp;'Auswertung'!$B$3,'Zeiterfassung'!$B$2:$B$101,"&lt;"&amp;'Auswertung'!$B$3+31))</f>
        <v/>
      </c>
      <c r="D75" s="6">
        <f>IF('Auswertung'!$A75="","",SUMIFS('Zeiterfassung'!$O$2:$O$101,'Zeiterfassung'!$C$2:$C$101,'Auswertung'!$A75,'Zeiterfassung'!$B$2:$B$101,"&gt;="&amp;'Auswertung'!$B$3,'Zeiterfassung'!$B$2:$B$101,"&lt;"&amp;'Auswertung'!$B$3+31))</f>
        <v/>
      </c>
      <c r="E75" s="22">
        <f>IF(OR('Auswertung'!$A75="",'Auswertung'!$B75=0),"",'Auswertung'!$C75/'Auswertung'!$B75)</f>
        <v/>
      </c>
      <c r="F75" s="5">
        <f>IF('Auswertung'!$E75="","",IF('Auswertung'!$E75&gt;=1,"Ziel erreicht",IF('Auswertung'!$E75&gt;=0.9,"Nahe am Ziel","Prüfen")))</f>
        <v/>
      </c>
    </row>
    <row r="76">
      <c r="A76" s="10">
        <f>IF('Stammdaten'!$A59="","",'Stammdaten'!$A59)</f>
        <v/>
      </c>
      <c r="B76" s="11">
        <f>IF('Auswertung'!$A76="","",SUMIFS('Zeiterfassung'!$H$2:$H$101,'Zeiterfassung'!$C$2:$C$101,'Auswertung'!$A76,'Zeiterfassung'!$B$2:$B$101,"&gt;="&amp;'Auswertung'!$B$3,'Zeiterfassung'!$B$2:$B$101,"&lt;"&amp;'Auswertung'!$B$3+31))</f>
        <v/>
      </c>
      <c r="C76" s="11">
        <f>IF('Auswertung'!$A76="","",SUMIFS('Zeiterfassung'!$L$2:$L$101,'Zeiterfassung'!$C$2:$C$101,'Auswertung'!$A76,'Zeiterfassung'!$B$2:$B$101,"&gt;="&amp;'Auswertung'!$B$3,'Zeiterfassung'!$B$2:$B$101,"&lt;"&amp;'Auswertung'!$B$3+31))</f>
        <v/>
      </c>
      <c r="D76" s="11">
        <f>IF('Auswertung'!$A76="","",SUMIFS('Zeiterfassung'!$O$2:$O$101,'Zeiterfassung'!$C$2:$C$101,'Auswertung'!$A76,'Zeiterfassung'!$B$2:$B$101,"&gt;="&amp;'Auswertung'!$B$3,'Zeiterfassung'!$B$2:$B$101,"&lt;"&amp;'Auswertung'!$B$3+31))</f>
        <v/>
      </c>
      <c r="E76" s="21">
        <f>IF(OR('Auswertung'!$A76="",'Auswertung'!$B76=0),"",'Auswertung'!$C76/'Auswertung'!$B76)</f>
        <v/>
      </c>
      <c r="F76" s="10">
        <f>IF('Auswertung'!$E76="","",IF('Auswertung'!$E76&gt;=1,"Ziel erreicht",IF('Auswertung'!$E76&gt;=0.9,"Nahe am Ziel","Prüfen")))</f>
        <v/>
      </c>
    </row>
    <row r="77">
      <c r="A77" s="5">
        <f>IF('Stammdaten'!$A60="","",'Stammdaten'!$A60)</f>
        <v/>
      </c>
      <c r="B77" s="6">
        <f>IF('Auswertung'!$A77="","",SUMIFS('Zeiterfassung'!$H$2:$H$101,'Zeiterfassung'!$C$2:$C$101,'Auswertung'!$A77,'Zeiterfassung'!$B$2:$B$101,"&gt;="&amp;'Auswertung'!$B$3,'Zeiterfassung'!$B$2:$B$101,"&lt;"&amp;'Auswertung'!$B$3+31))</f>
        <v/>
      </c>
      <c r="C77" s="6">
        <f>IF('Auswertung'!$A77="","",SUMIFS('Zeiterfassung'!$L$2:$L$101,'Zeiterfassung'!$C$2:$C$101,'Auswertung'!$A77,'Zeiterfassung'!$B$2:$B$101,"&gt;="&amp;'Auswertung'!$B$3,'Zeiterfassung'!$B$2:$B$101,"&lt;"&amp;'Auswertung'!$B$3+31))</f>
        <v/>
      </c>
      <c r="D77" s="6">
        <f>IF('Auswertung'!$A77="","",SUMIFS('Zeiterfassung'!$O$2:$O$101,'Zeiterfassung'!$C$2:$C$101,'Auswertung'!$A77,'Zeiterfassung'!$B$2:$B$101,"&gt;="&amp;'Auswertung'!$B$3,'Zeiterfassung'!$B$2:$B$101,"&lt;"&amp;'Auswertung'!$B$3+31))</f>
        <v/>
      </c>
      <c r="E77" s="22">
        <f>IF(OR('Auswertung'!$A77="",'Auswertung'!$B77=0),"",'Auswertung'!$C77/'Auswertung'!$B77)</f>
        <v/>
      </c>
      <c r="F77" s="5">
        <f>IF('Auswertung'!$E77="","",IF('Auswertung'!$E77&gt;=1,"Ziel erreicht",IF('Auswertung'!$E77&gt;=0.9,"Nahe am Ziel","Prüfen")))</f>
        <v/>
      </c>
    </row>
    <row r="78">
      <c r="A78" s="10">
        <f>IF('Stammdaten'!$A61="","",'Stammdaten'!$A61)</f>
        <v/>
      </c>
      <c r="B78" s="11">
        <f>IF('Auswertung'!$A78="","",SUMIFS('Zeiterfassung'!$H$2:$H$101,'Zeiterfassung'!$C$2:$C$101,'Auswertung'!$A78,'Zeiterfassung'!$B$2:$B$101,"&gt;="&amp;'Auswertung'!$B$3,'Zeiterfassung'!$B$2:$B$101,"&lt;"&amp;'Auswertung'!$B$3+31))</f>
        <v/>
      </c>
      <c r="C78" s="11">
        <f>IF('Auswertung'!$A78="","",SUMIFS('Zeiterfassung'!$L$2:$L$101,'Zeiterfassung'!$C$2:$C$101,'Auswertung'!$A78,'Zeiterfassung'!$B$2:$B$101,"&gt;="&amp;'Auswertung'!$B$3,'Zeiterfassung'!$B$2:$B$101,"&lt;"&amp;'Auswertung'!$B$3+31))</f>
        <v/>
      </c>
      <c r="D78" s="11">
        <f>IF('Auswertung'!$A78="","",SUMIFS('Zeiterfassung'!$O$2:$O$101,'Zeiterfassung'!$C$2:$C$101,'Auswertung'!$A78,'Zeiterfassung'!$B$2:$B$101,"&gt;="&amp;'Auswertung'!$B$3,'Zeiterfassung'!$B$2:$B$101,"&lt;"&amp;'Auswertung'!$B$3+31))</f>
        <v/>
      </c>
      <c r="E78" s="21">
        <f>IF(OR('Auswertung'!$A78="",'Auswertung'!$B78=0),"",'Auswertung'!$C78/'Auswertung'!$B78)</f>
        <v/>
      </c>
      <c r="F78" s="10">
        <f>IF('Auswertung'!$E78="","",IF('Auswertung'!$E78&gt;=1,"Ziel erreicht",IF('Auswertung'!$E78&gt;=0.9,"Nahe am Ziel","Prüfen")))</f>
        <v/>
      </c>
    </row>
    <row r="79">
      <c r="A79" s="5">
        <f>IF('Stammdaten'!$A62="","",'Stammdaten'!$A62)</f>
        <v/>
      </c>
      <c r="B79" s="6">
        <f>IF('Auswertung'!$A79="","",SUMIFS('Zeiterfassung'!$H$2:$H$101,'Zeiterfassung'!$C$2:$C$101,'Auswertung'!$A79,'Zeiterfassung'!$B$2:$B$101,"&gt;="&amp;'Auswertung'!$B$3,'Zeiterfassung'!$B$2:$B$101,"&lt;"&amp;'Auswertung'!$B$3+31))</f>
        <v/>
      </c>
      <c r="C79" s="6">
        <f>IF('Auswertung'!$A79="","",SUMIFS('Zeiterfassung'!$L$2:$L$101,'Zeiterfassung'!$C$2:$C$101,'Auswertung'!$A79,'Zeiterfassung'!$B$2:$B$101,"&gt;="&amp;'Auswertung'!$B$3,'Zeiterfassung'!$B$2:$B$101,"&lt;"&amp;'Auswertung'!$B$3+31))</f>
        <v/>
      </c>
      <c r="D79" s="6">
        <f>IF('Auswertung'!$A79="","",SUMIFS('Zeiterfassung'!$O$2:$O$101,'Zeiterfassung'!$C$2:$C$101,'Auswertung'!$A79,'Zeiterfassung'!$B$2:$B$101,"&gt;="&amp;'Auswertung'!$B$3,'Zeiterfassung'!$B$2:$B$101,"&lt;"&amp;'Auswertung'!$B$3+31))</f>
        <v/>
      </c>
      <c r="E79" s="22">
        <f>IF(OR('Auswertung'!$A79="",'Auswertung'!$B79=0),"",'Auswertung'!$C79/'Auswertung'!$B79)</f>
        <v/>
      </c>
      <c r="F79" s="5">
        <f>IF('Auswertung'!$E79="","",IF('Auswertung'!$E79&gt;=1,"Ziel erreicht",IF('Auswertung'!$E79&gt;=0.9,"Nahe am Ziel","Prüfen")))</f>
        <v/>
      </c>
    </row>
    <row r="80">
      <c r="A80" s="10">
        <f>IF('Stammdaten'!$A63="","",'Stammdaten'!$A63)</f>
        <v/>
      </c>
      <c r="B80" s="11">
        <f>IF('Auswertung'!$A80="","",SUMIFS('Zeiterfassung'!$H$2:$H$101,'Zeiterfassung'!$C$2:$C$101,'Auswertung'!$A80,'Zeiterfassung'!$B$2:$B$101,"&gt;="&amp;'Auswertung'!$B$3,'Zeiterfassung'!$B$2:$B$101,"&lt;"&amp;'Auswertung'!$B$3+31))</f>
        <v/>
      </c>
      <c r="C80" s="11">
        <f>IF('Auswertung'!$A80="","",SUMIFS('Zeiterfassung'!$L$2:$L$101,'Zeiterfassung'!$C$2:$C$101,'Auswertung'!$A80,'Zeiterfassung'!$B$2:$B$101,"&gt;="&amp;'Auswertung'!$B$3,'Zeiterfassung'!$B$2:$B$101,"&lt;"&amp;'Auswertung'!$B$3+31))</f>
        <v/>
      </c>
      <c r="D80" s="11">
        <f>IF('Auswertung'!$A80="","",SUMIFS('Zeiterfassung'!$O$2:$O$101,'Zeiterfassung'!$C$2:$C$101,'Auswertung'!$A80,'Zeiterfassung'!$B$2:$B$101,"&gt;="&amp;'Auswertung'!$B$3,'Zeiterfassung'!$B$2:$B$101,"&lt;"&amp;'Auswertung'!$B$3+31))</f>
        <v/>
      </c>
      <c r="E80" s="21">
        <f>IF(OR('Auswertung'!$A80="",'Auswertung'!$B80=0),"",'Auswertung'!$C80/'Auswertung'!$B80)</f>
        <v/>
      </c>
      <c r="F80" s="10">
        <f>IF('Auswertung'!$E80="","",IF('Auswertung'!$E80&gt;=1,"Ziel erreicht",IF('Auswertung'!$E80&gt;=0.9,"Nahe am Ziel","Prüfen")))</f>
        <v/>
      </c>
    </row>
    <row r="81">
      <c r="A81" s="5">
        <f>IF('Stammdaten'!$A64="","",'Stammdaten'!$A64)</f>
        <v/>
      </c>
      <c r="B81" s="6">
        <f>IF('Auswertung'!$A81="","",SUMIFS('Zeiterfassung'!$H$2:$H$101,'Zeiterfassung'!$C$2:$C$101,'Auswertung'!$A81,'Zeiterfassung'!$B$2:$B$101,"&gt;="&amp;'Auswertung'!$B$3,'Zeiterfassung'!$B$2:$B$101,"&lt;"&amp;'Auswertung'!$B$3+31))</f>
        <v/>
      </c>
      <c r="C81" s="6">
        <f>IF('Auswertung'!$A81="","",SUMIFS('Zeiterfassung'!$L$2:$L$101,'Zeiterfassung'!$C$2:$C$101,'Auswertung'!$A81,'Zeiterfassung'!$B$2:$B$101,"&gt;="&amp;'Auswertung'!$B$3,'Zeiterfassung'!$B$2:$B$101,"&lt;"&amp;'Auswertung'!$B$3+31))</f>
        <v/>
      </c>
      <c r="D81" s="6">
        <f>IF('Auswertung'!$A81="","",SUMIFS('Zeiterfassung'!$O$2:$O$101,'Zeiterfassung'!$C$2:$C$101,'Auswertung'!$A81,'Zeiterfassung'!$B$2:$B$101,"&gt;="&amp;'Auswertung'!$B$3,'Zeiterfassung'!$B$2:$B$101,"&lt;"&amp;'Auswertung'!$B$3+31))</f>
        <v/>
      </c>
      <c r="E81" s="22">
        <f>IF(OR('Auswertung'!$A81="",'Auswertung'!$B81=0),"",'Auswertung'!$C81/'Auswertung'!$B81)</f>
        <v/>
      </c>
      <c r="F81" s="5">
        <f>IF('Auswertung'!$E81="","",IF('Auswertung'!$E81&gt;=1,"Ziel erreicht",IF('Auswertung'!$E81&gt;=0.9,"Nahe am Ziel","Prüfen")))</f>
        <v/>
      </c>
    </row>
    <row r="82">
      <c r="A82" s="10">
        <f>IF('Stammdaten'!$A65="","",'Stammdaten'!$A65)</f>
        <v/>
      </c>
      <c r="B82" s="11">
        <f>IF('Auswertung'!$A82="","",SUMIFS('Zeiterfassung'!$H$2:$H$101,'Zeiterfassung'!$C$2:$C$101,'Auswertung'!$A82,'Zeiterfassung'!$B$2:$B$101,"&gt;="&amp;'Auswertung'!$B$3,'Zeiterfassung'!$B$2:$B$101,"&lt;"&amp;'Auswertung'!$B$3+31))</f>
        <v/>
      </c>
      <c r="C82" s="11">
        <f>IF('Auswertung'!$A82="","",SUMIFS('Zeiterfassung'!$L$2:$L$101,'Zeiterfassung'!$C$2:$C$101,'Auswertung'!$A82,'Zeiterfassung'!$B$2:$B$101,"&gt;="&amp;'Auswertung'!$B$3,'Zeiterfassung'!$B$2:$B$101,"&lt;"&amp;'Auswertung'!$B$3+31))</f>
        <v/>
      </c>
      <c r="D82" s="11">
        <f>IF('Auswertung'!$A82="","",SUMIFS('Zeiterfassung'!$O$2:$O$101,'Zeiterfassung'!$C$2:$C$101,'Auswertung'!$A82,'Zeiterfassung'!$B$2:$B$101,"&gt;="&amp;'Auswertung'!$B$3,'Zeiterfassung'!$B$2:$B$101,"&lt;"&amp;'Auswertung'!$B$3+31))</f>
        <v/>
      </c>
      <c r="E82" s="21">
        <f>IF(OR('Auswertung'!$A82="",'Auswertung'!$B82=0),"",'Auswertung'!$C82/'Auswertung'!$B82)</f>
        <v/>
      </c>
      <c r="F82" s="10">
        <f>IF('Auswertung'!$E82="","",IF('Auswertung'!$E82&gt;=1,"Ziel erreicht",IF('Auswertung'!$E82&gt;=0.9,"Nahe am Ziel","Prüfen")))</f>
        <v/>
      </c>
    </row>
    <row r="83">
      <c r="A83" s="5">
        <f>IF('Stammdaten'!$A66="","",'Stammdaten'!$A66)</f>
        <v/>
      </c>
      <c r="B83" s="6">
        <f>IF('Auswertung'!$A83="","",SUMIFS('Zeiterfassung'!$H$2:$H$101,'Zeiterfassung'!$C$2:$C$101,'Auswertung'!$A83,'Zeiterfassung'!$B$2:$B$101,"&gt;="&amp;'Auswertung'!$B$3,'Zeiterfassung'!$B$2:$B$101,"&lt;"&amp;'Auswertung'!$B$3+31))</f>
        <v/>
      </c>
      <c r="C83" s="6">
        <f>IF('Auswertung'!$A83="","",SUMIFS('Zeiterfassung'!$L$2:$L$101,'Zeiterfassung'!$C$2:$C$101,'Auswertung'!$A83,'Zeiterfassung'!$B$2:$B$101,"&gt;="&amp;'Auswertung'!$B$3,'Zeiterfassung'!$B$2:$B$101,"&lt;"&amp;'Auswertung'!$B$3+31))</f>
        <v/>
      </c>
      <c r="D83" s="6">
        <f>IF('Auswertung'!$A83="","",SUMIFS('Zeiterfassung'!$O$2:$O$101,'Zeiterfassung'!$C$2:$C$101,'Auswertung'!$A83,'Zeiterfassung'!$B$2:$B$101,"&gt;="&amp;'Auswertung'!$B$3,'Zeiterfassung'!$B$2:$B$101,"&lt;"&amp;'Auswertung'!$B$3+31))</f>
        <v/>
      </c>
      <c r="E83" s="22">
        <f>IF(OR('Auswertung'!$A83="",'Auswertung'!$B83=0),"",'Auswertung'!$C83/'Auswertung'!$B83)</f>
        <v/>
      </c>
      <c r="F83" s="5">
        <f>IF('Auswertung'!$E83="","",IF('Auswertung'!$E83&gt;=1,"Ziel erreicht",IF('Auswertung'!$E83&gt;=0.9,"Nahe am Ziel","Prüfen")))</f>
        <v/>
      </c>
    </row>
    <row r="84">
      <c r="A84" s="10">
        <f>IF('Stammdaten'!$A67="","",'Stammdaten'!$A67)</f>
        <v/>
      </c>
      <c r="B84" s="11">
        <f>IF('Auswertung'!$A84="","",SUMIFS('Zeiterfassung'!$H$2:$H$101,'Zeiterfassung'!$C$2:$C$101,'Auswertung'!$A84,'Zeiterfassung'!$B$2:$B$101,"&gt;="&amp;'Auswertung'!$B$3,'Zeiterfassung'!$B$2:$B$101,"&lt;"&amp;'Auswertung'!$B$3+31))</f>
        <v/>
      </c>
      <c r="C84" s="11">
        <f>IF('Auswertung'!$A84="","",SUMIFS('Zeiterfassung'!$L$2:$L$101,'Zeiterfassung'!$C$2:$C$101,'Auswertung'!$A84,'Zeiterfassung'!$B$2:$B$101,"&gt;="&amp;'Auswertung'!$B$3,'Zeiterfassung'!$B$2:$B$101,"&lt;"&amp;'Auswertung'!$B$3+31))</f>
        <v/>
      </c>
      <c r="D84" s="11">
        <f>IF('Auswertung'!$A84="","",SUMIFS('Zeiterfassung'!$O$2:$O$101,'Zeiterfassung'!$C$2:$C$101,'Auswertung'!$A84,'Zeiterfassung'!$B$2:$B$101,"&gt;="&amp;'Auswertung'!$B$3,'Zeiterfassung'!$B$2:$B$101,"&lt;"&amp;'Auswertung'!$B$3+31))</f>
        <v/>
      </c>
      <c r="E84" s="21">
        <f>IF(OR('Auswertung'!$A84="",'Auswertung'!$B84=0),"",'Auswertung'!$C84/'Auswertung'!$B84)</f>
        <v/>
      </c>
      <c r="F84" s="10">
        <f>IF('Auswertung'!$E84="","",IF('Auswertung'!$E84&gt;=1,"Ziel erreicht",IF('Auswertung'!$E84&gt;=0.9,"Nahe am Ziel","Prüfen")))</f>
        <v/>
      </c>
    </row>
    <row r="85">
      <c r="A85" s="5">
        <f>IF('Stammdaten'!$A68="","",'Stammdaten'!$A68)</f>
        <v/>
      </c>
      <c r="B85" s="6">
        <f>IF('Auswertung'!$A85="","",SUMIFS('Zeiterfassung'!$H$2:$H$101,'Zeiterfassung'!$C$2:$C$101,'Auswertung'!$A85,'Zeiterfassung'!$B$2:$B$101,"&gt;="&amp;'Auswertung'!$B$3,'Zeiterfassung'!$B$2:$B$101,"&lt;"&amp;'Auswertung'!$B$3+31))</f>
        <v/>
      </c>
      <c r="C85" s="6">
        <f>IF('Auswertung'!$A85="","",SUMIFS('Zeiterfassung'!$L$2:$L$101,'Zeiterfassung'!$C$2:$C$101,'Auswertung'!$A85,'Zeiterfassung'!$B$2:$B$101,"&gt;="&amp;'Auswertung'!$B$3,'Zeiterfassung'!$B$2:$B$101,"&lt;"&amp;'Auswertung'!$B$3+31))</f>
        <v/>
      </c>
      <c r="D85" s="6">
        <f>IF('Auswertung'!$A85="","",SUMIFS('Zeiterfassung'!$O$2:$O$101,'Zeiterfassung'!$C$2:$C$101,'Auswertung'!$A85,'Zeiterfassung'!$B$2:$B$101,"&gt;="&amp;'Auswertung'!$B$3,'Zeiterfassung'!$B$2:$B$101,"&lt;"&amp;'Auswertung'!$B$3+31))</f>
        <v/>
      </c>
      <c r="E85" s="22">
        <f>IF(OR('Auswertung'!$A85="",'Auswertung'!$B85=0),"",'Auswertung'!$C85/'Auswertung'!$B85)</f>
        <v/>
      </c>
      <c r="F85" s="5">
        <f>IF('Auswertung'!$E85="","",IF('Auswertung'!$E85&gt;=1,"Ziel erreicht",IF('Auswertung'!$E85&gt;=0.9,"Nahe am Ziel","Prüfen")))</f>
        <v/>
      </c>
    </row>
    <row r="86">
      <c r="A86" s="10">
        <f>IF('Stammdaten'!$A69="","",'Stammdaten'!$A69)</f>
        <v/>
      </c>
      <c r="B86" s="11">
        <f>IF('Auswertung'!$A86="","",SUMIFS('Zeiterfassung'!$H$2:$H$101,'Zeiterfassung'!$C$2:$C$101,'Auswertung'!$A86,'Zeiterfassung'!$B$2:$B$101,"&gt;="&amp;'Auswertung'!$B$3,'Zeiterfassung'!$B$2:$B$101,"&lt;"&amp;'Auswertung'!$B$3+31))</f>
        <v/>
      </c>
      <c r="C86" s="11">
        <f>IF('Auswertung'!$A86="","",SUMIFS('Zeiterfassung'!$L$2:$L$101,'Zeiterfassung'!$C$2:$C$101,'Auswertung'!$A86,'Zeiterfassung'!$B$2:$B$101,"&gt;="&amp;'Auswertung'!$B$3,'Zeiterfassung'!$B$2:$B$101,"&lt;"&amp;'Auswertung'!$B$3+31))</f>
        <v/>
      </c>
      <c r="D86" s="11">
        <f>IF('Auswertung'!$A86="","",SUMIFS('Zeiterfassung'!$O$2:$O$101,'Zeiterfassung'!$C$2:$C$101,'Auswertung'!$A86,'Zeiterfassung'!$B$2:$B$101,"&gt;="&amp;'Auswertung'!$B$3,'Zeiterfassung'!$B$2:$B$101,"&lt;"&amp;'Auswertung'!$B$3+31))</f>
        <v/>
      </c>
      <c r="E86" s="21">
        <f>IF(OR('Auswertung'!$A86="",'Auswertung'!$B86=0),"",'Auswertung'!$C86/'Auswertung'!$B86)</f>
        <v/>
      </c>
      <c r="F86" s="10">
        <f>IF('Auswertung'!$E86="","",IF('Auswertung'!$E86&gt;=1,"Ziel erreicht",IF('Auswertung'!$E86&gt;=0.9,"Nahe am Ziel","Prüfen")))</f>
        <v/>
      </c>
    </row>
    <row r="87">
      <c r="A87" s="5">
        <f>IF('Stammdaten'!$A70="","",'Stammdaten'!$A70)</f>
        <v/>
      </c>
      <c r="B87" s="6">
        <f>IF('Auswertung'!$A87="","",SUMIFS('Zeiterfassung'!$H$2:$H$101,'Zeiterfassung'!$C$2:$C$101,'Auswertung'!$A87,'Zeiterfassung'!$B$2:$B$101,"&gt;="&amp;'Auswertung'!$B$3,'Zeiterfassung'!$B$2:$B$101,"&lt;"&amp;'Auswertung'!$B$3+31))</f>
        <v/>
      </c>
      <c r="C87" s="6">
        <f>IF('Auswertung'!$A87="","",SUMIFS('Zeiterfassung'!$L$2:$L$101,'Zeiterfassung'!$C$2:$C$101,'Auswertung'!$A87,'Zeiterfassung'!$B$2:$B$101,"&gt;="&amp;'Auswertung'!$B$3,'Zeiterfassung'!$B$2:$B$101,"&lt;"&amp;'Auswertung'!$B$3+31))</f>
        <v/>
      </c>
      <c r="D87" s="6">
        <f>IF('Auswertung'!$A87="","",SUMIFS('Zeiterfassung'!$O$2:$O$101,'Zeiterfassung'!$C$2:$C$101,'Auswertung'!$A87,'Zeiterfassung'!$B$2:$B$101,"&gt;="&amp;'Auswertung'!$B$3,'Zeiterfassung'!$B$2:$B$101,"&lt;"&amp;'Auswertung'!$B$3+31))</f>
        <v/>
      </c>
      <c r="E87" s="22">
        <f>IF(OR('Auswertung'!$A87="",'Auswertung'!$B87=0),"",'Auswertung'!$C87/'Auswertung'!$B87)</f>
        <v/>
      </c>
      <c r="F87" s="5">
        <f>IF('Auswertung'!$E87="","",IF('Auswertung'!$E87&gt;=1,"Ziel erreicht",IF('Auswertung'!$E87&gt;=0.9,"Nahe am Ziel","Prüfen")))</f>
        <v/>
      </c>
    </row>
    <row r="88">
      <c r="A88" s="10">
        <f>IF('Stammdaten'!$A71="","",'Stammdaten'!$A71)</f>
        <v/>
      </c>
      <c r="B88" s="11">
        <f>IF('Auswertung'!$A88="","",SUMIFS('Zeiterfassung'!$H$2:$H$101,'Zeiterfassung'!$C$2:$C$101,'Auswertung'!$A88,'Zeiterfassung'!$B$2:$B$101,"&gt;="&amp;'Auswertung'!$B$3,'Zeiterfassung'!$B$2:$B$101,"&lt;"&amp;'Auswertung'!$B$3+31))</f>
        <v/>
      </c>
      <c r="C88" s="11">
        <f>IF('Auswertung'!$A88="","",SUMIFS('Zeiterfassung'!$L$2:$L$101,'Zeiterfassung'!$C$2:$C$101,'Auswertung'!$A88,'Zeiterfassung'!$B$2:$B$101,"&gt;="&amp;'Auswertung'!$B$3,'Zeiterfassung'!$B$2:$B$101,"&lt;"&amp;'Auswertung'!$B$3+31))</f>
        <v/>
      </c>
      <c r="D88" s="11">
        <f>IF('Auswertung'!$A88="","",SUMIFS('Zeiterfassung'!$O$2:$O$101,'Zeiterfassung'!$C$2:$C$101,'Auswertung'!$A88,'Zeiterfassung'!$B$2:$B$101,"&gt;="&amp;'Auswertung'!$B$3,'Zeiterfassung'!$B$2:$B$101,"&lt;"&amp;'Auswertung'!$B$3+31))</f>
        <v/>
      </c>
      <c r="E88" s="21">
        <f>IF(OR('Auswertung'!$A88="",'Auswertung'!$B88=0),"",'Auswertung'!$C88/'Auswertung'!$B88)</f>
        <v/>
      </c>
      <c r="F88" s="10">
        <f>IF('Auswertung'!$E88="","",IF('Auswertung'!$E88&gt;=1,"Ziel erreicht",IF('Auswertung'!$E88&gt;=0.9,"Nahe am Ziel","Prüfen")))</f>
        <v/>
      </c>
    </row>
    <row r="89">
      <c r="A89" s="5">
        <f>IF('Stammdaten'!$A72="","",'Stammdaten'!$A72)</f>
        <v/>
      </c>
      <c r="B89" s="6">
        <f>IF('Auswertung'!$A89="","",SUMIFS('Zeiterfassung'!$H$2:$H$101,'Zeiterfassung'!$C$2:$C$101,'Auswertung'!$A89,'Zeiterfassung'!$B$2:$B$101,"&gt;="&amp;'Auswertung'!$B$3,'Zeiterfassung'!$B$2:$B$101,"&lt;"&amp;'Auswertung'!$B$3+31))</f>
        <v/>
      </c>
      <c r="C89" s="6">
        <f>IF('Auswertung'!$A89="","",SUMIFS('Zeiterfassung'!$L$2:$L$101,'Zeiterfassung'!$C$2:$C$101,'Auswertung'!$A89,'Zeiterfassung'!$B$2:$B$101,"&gt;="&amp;'Auswertung'!$B$3,'Zeiterfassung'!$B$2:$B$101,"&lt;"&amp;'Auswertung'!$B$3+31))</f>
        <v/>
      </c>
      <c r="D89" s="6">
        <f>IF('Auswertung'!$A89="","",SUMIFS('Zeiterfassung'!$O$2:$O$101,'Zeiterfassung'!$C$2:$C$101,'Auswertung'!$A89,'Zeiterfassung'!$B$2:$B$101,"&gt;="&amp;'Auswertung'!$B$3,'Zeiterfassung'!$B$2:$B$101,"&lt;"&amp;'Auswertung'!$B$3+31))</f>
        <v/>
      </c>
      <c r="E89" s="22">
        <f>IF(OR('Auswertung'!$A89="",'Auswertung'!$B89=0),"",'Auswertung'!$C89/'Auswertung'!$B89)</f>
        <v/>
      </c>
      <c r="F89" s="5">
        <f>IF('Auswertung'!$E89="","",IF('Auswertung'!$E89&gt;=1,"Ziel erreicht",IF('Auswertung'!$E89&gt;=0.9,"Nahe am Ziel","Prüfen")))</f>
        <v/>
      </c>
    </row>
    <row r="90">
      <c r="A90" s="10">
        <f>IF('Stammdaten'!$A73="","",'Stammdaten'!$A73)</f>
        <v/>
      </c>
      <c r="B90" s="11">
        <f>IF('Auswertung'!$A90="","",SUMIFS('Zeiterfassung'!$H$2:$H$101,'Zeiterfassung'!$C$2:$C$101,'Auswertung'!$A90,'Zeiterfassung'!$B$2:$B$101,"&gt;="&amp;'Auswertung'!$B$3,'Zeiterfassung'!$B$2:$B$101,"&lt;"&amp;'Auswertung'!$B$3+31))</f>
        <v/>
      </c>
      <c r="C90" s="11">
        <f>IF('Auswertung'!$A90="","",SUMIFS('Zeiterfassung'!$L$2:$L$101,'Zeiterfassung'!$C$2:$C$101,'Auswertung'!$A90,'Zeiterfassung'!$B$2:$B$101,"&gt;="&amp;'Auswertung'!$B$3,'Zeiterfassung'!$B$2:$B$101,"&lt;"&amp;'Auswertung'!$B$3+31))</f>
        <v/>
      </c>
      <c r="D90" s="11">
        <f>IF('Auswertung'!$A90="","",SUMIFS('Zeiterfassung'!$O$2:$O$101,'Zeiterfassung'!$C$2:$C$101,'Auswertung'!$A90,'Zeiterfassung'!$B$2:$B$101,"&gt;="&amp;'Auswertung'!$B$3,'Zeiterfassung'!$B$2:$B$101,"&lt;"&amp;'Auswertung'!$B$3+31))</f>
        <v/>
      </c>
      <c r="E90" s="21">
        <f>IF(OR('Auswertung'!$A90="",'Auswertung'!$B90=0),"",'Auswertung'!$C90/'Auswertung'!$B90)</f>
        <v/>
      </c>
      <c r="F90" s="10">
        <f>IF('Auswertung'!$E90="","",IF('Auswertung'!$E90&gt;=1,"Ziel erreicht",IF('Auswertung'!$E90&gt;=0.9,"Nahe am Ziel","Prüfen")))</f>
        <v/>
      </c>
    </row>
    <row r="91">
      <c r="A91" s="5">
        <f>IF('Stammdaten'!$A74="","",'Stammdaten'!$A74)</f>
        <v/>
      </c>
      <c r="B91" s="6">
        <f>IF('Auswertung'!$A91="","",SUMIFS('Zeiterfassung'!$H$2:$H$101,'Zeiterfassung'!$C$2:$C$101,'Auswertung'!$A91,'Zeiterfassung'!$B$2:$B$101,"&gt;="&amp;'Auswertung'!$B$3,'Zeiterfassung'!$B$2:$B$101,"&lt;"&amp;'Auswertung'!$B$3+31))</f>
        <v/>
      </c>
      <c r="C91" s="6">
        <f>IF('Auswertung'!$A91="","",SUMIFS('Zeiterfassung'!$L$2:$L$101,'Zeiterfassung'!$C$2:$C$101,'Auswertung'!$A91,'Zeiterfassung'!$B$2:$B$101,"&gt;="&amp;'Auswertung'!$B$3,'Zeiterfassung'!$B$2:$B$101,"&lt;"&amp;'Auswertung'!$B$3+31))</f>
        <v/>
      </c>
      <c r="D91" s="6">
        <f>IF('Auswertung'!$A91="","",SUMIFS('Zeiterfassung'!$O$2:$O$101,'Zeiterfassung'!$C$2:$C$101,'Auswertung'!$A91,'Zeiterfassung'!$B$2:$B$101,"&gt;="&amp;'Auswertung'!$B$3,'Zeiterfassung'!$B$2:$B$101,"&lt;"&amp;'Auswertung'!$B$3+31))</f>
        <v/>
      </c>
      <c r="E91" s="22">
        <f>IF(OR('Auswertung'!$A91="",'Auswertung'!$B91=0),"",'Auswertung'!$C91/'Auswertung'!$B91)</f>
        <v/>
      </c>
      <c r="F91" s="5">
        <f>IF('Auswertung'!$E91="","",IF('Auswertung'!$E91&gt;=1,"Ziel erreicht",IF('Auswertung'!$E91&gt;=0.9,"Nahe am Ziel","Prüfen")))</f>
        <v/>
      </c>
    </row>
    <row r="92">
      <c r="A92" s="10">
        <f>IF('Stammdaten'!$A75="","",'Stammdaten'!$A75)</f>
        <v/>
      </c>
      <c r="B92" s="11">
        <f>IF('Auswertung'!$A92="","",SUMIFS('Zeiterfassung'!$H$2:$H$101,'Zeiterfassung'!$C$2:$C$101,'Auswertung'!$A92,'Zeiterfassung'!$B$2:$B$101,"&gt;="&amp;'Auswertung'!$B$3,'Zeiterfassung'!$B$2:$B$101,"&lt;"&amp;'Auswertung'!$B$3+31))</f>
        <v/>
      </c>
      <c r="C92" s="11">
        <f>IF('Auswertung'!$A92="","",SUMIFS('Zeiterfassung'!$L$2:$L$101,'Zeiterfassung'!$C$2:$C$101,'Auswertung'!$A92,'Zeiterfassung'!$B$2:$B$101,"&gt;="&amp;'Auswertung'!$B$3,'Zeiterfassung'!$B$2:$B$101,"&lt;"&amp;'Auswertung'!$B$3+31))</f>
        <v/>
      </c>
      <c r="D92" s="11">
        <f>IF('Auswertung'!$A92="","",SUMIFS('Zeiterfassung'!$O$2:$O$101,'Zeiterfassung'!$C$2:$C$101,'Auswertung'!$A92,'Zeiterfassung'!$B$2:$B$101,"&gt;="&amp;'Auswertung'!$B$3,'Zeiterfassung'!$B$2:$B$101,"&lt;"&amp;'Auswertung'!$B$3+31))</f>
        <v/>
      </c>
      <c r="E92" s="21">
        <f>IF(OR('Auswertung'!$A92="",'Auswertung'!$B92=0),"",'Auswertung'!$C92/'Auswertung'!$B92)</f>
        <v/>
      </c>
      <c r="F92" s="10">
        <f>IF('Auswertung'!$E92="","",IF('Auswertung'!$E92&gt;=1,"Ziel erreicht",IF('Auswertung'!$E92&gt;=0.9,"Nahe am Ziel","Prüfen")))</f>
        <v/>
      </c>
    </row>
    <row r="93">
      <c r="A93" s="5">
        <f>IF('Stammdaten'!$A76="","",'Stammdaten'!$A76)</f>
        <v/>
      </c>
      <c r="B93" s="6">
        <f>IF('Auswertung'!$A93="","",SUMIFS('Zeiterfassung'!$H$2:$H$101,'Zeiterfassung'!$C$2:$C$101,'Auswertung'!$A93,'Zeiterfassung'!$B$2:$B$101,"&gt;="&amp;'Auswertung'!$B$3,'Zeiterfassung'!$B$2:$B$101,"&lt;"&amp;'Auswertung'!$B$3+31))</f>
        <v/>
      </c>
      <c r="C93" s="6">
        <f>IF('Auswertung'!$A93="","",SUMIFS('Zeiterfassung'!$L$2:$L$101,'Zeiterfassung'!$C$2:$C$101,'Auswertung'!$A93,'Zeiterfassung'!$B$2:$B$101,"&gt;="&amp;'Auswertung'!$B$3,'Zeiterfassung'!$B$2:$B$101,"&lt;"&amp;'Auswertung'!$B$3+31))</f>
        <v/>
      </c>
      <c r="D93" s="6">
        <f>IF('Auswertung'!$A93="","",SUMIFS('Zeiterfassung'!$O$2:$O$101,'Zeiterfassung'!$C$2:$C$101,'Auswertung'!$A93,'Zeiterfassung'!$B$2:$B$101,"&gt;="&amp;'Auswertung'!$B$3,'Zeiterfassung'!$B$2:$B$101,"&lt;"&amp;'Auswertung'!$B$3+31))</f>
        <v/>
      </c>
      <c r="E93" s="22">
        <f>IF(OR('Auswertung'!$A93="",'Auswertung'!$B93=0),"",'Auswertung'!$C93/'Auswertung'!$B93)</f>
        <v/>
      </c>
      <c r="F93" s="5">
        <f>IF('Auswertung'!$E93="","",IF('Auswertung'!$E93&gt;=1,"Ziel erreicht",IF('Auswertung'!$E93&gt;=0.9,"Nahe am Ziel","Prüfen")))</f>
        <v/>
      </c>
    </row>
    <row r="94">
      <c r="A94" s="10">
        <f>IF('Stammdaten'!$A77="","",'Stammdaten'!$A77)</f>
        <v/>
      </c>
      <c r="B94" s="11">
        <f>IF('Auswertung'!$A94="","",SUMIFS('Zeiterfassung'!$H$2:$H$101,'Zeiterfassung'!$C$2:$C$101,'Auswertung'!$A94,'Zeiterfassung'!$B$2:$B$101,"&gt;="&amp;'Auswertung'!$B$3,'Zeiterfassung'!$B$2:$B$101,"&lt;"&amp;'Auswertung'!$B$3+31))</f>
        <v/>
      </c>
      <c r="C94" s="11">
        <f>IF('Auswertung'!$A94="","",SUMIFS('Zeiterfassung'!$L$2:$L$101,'Zeiterfassung'!$C$2:$C$101,'Auswertung'!$A94,'Zeiterfassung'!$B$2:$B$101,"&gt;="&amp;'Auswertung'!$B$3,'Zeiterfassung'!$B$2:$B$101,"&lt;"&amp;'Auswertung'!$B$3+31))</f>
        <v/>
      </c>
      <c r="D94" s="11">
        <f>IF('Auswertung'!$A94="","",SUMIFS('Zeiterfassung'!$O$2:$O$101,'Zeiterfassung'!$C$2:$C$101,'Auswertung'!$A94,'Zeiterfassung'!$B$2:$B$101,"&gt;="&amp;'Auswertung'!$B$3,'Zeiterfassung'!$B$2:$B$101,"&lt;"&amp;'Auswertung'!$B$3+31))</f>
        <v/>
      </c>
      <c r="E94" s="21">
        <f>IF(OR('Auswertung'!$A94="",'Auswertung'!$B94=0),"",'Auswertung'!$C94/'Auswertung'!$B94)</f>
        <v/>
      </c>
      <c r="F94" s="10">
        <f>IF('Auswertung'!$E94="","",IF('Auswertung'!$E94&gt;=1,"Ziel erreicht",IF('Auswertung'!$E94&gt;=0.9,"Nahe am Ziel","Prüfen")))</f>
        <v/>
      </c>
    </row>
    <row r="95">
      <c r="A95" s="5">
        <f>IF('Stammdaten'!$A78="","",'Stammdaten'!$A78)</f>
        <v/>
      </c>
      <c r="B95" s="6">
        <f>IF('Auswertung'!$A95="","",SUMIFS('Zeiterfassung'!$H$2:$H$101,'Zeiterfassung'!$C$2:$C$101,'Auswertung'!$A95,'Zeiterfassung'!$B$2:$B$101,"&gt;="&amp;'Auswertung'!$B$3,'Zeiterfassung'!$B$2:$B$101,"&lt;"&amp;'Auswertung'!$B$3+31))</f>
        <v/>
      </c>
      <c r="C95" s="6">
        <f>IF('Auswertung'!$A95="","",SUMIFS('Zeiterfassung'!$L$2:$L$101,'Zeiterfassung'!$C$2:$C$101,'Auswertung'!$A95,'Zeiterfassung'!$B$2:$B$101,"&gt;="&amp;'Auswertung'!$B$3,'Zeiterfassung'!$B$2:$B$101,"&lt;"&amp;'Auswertung'!$B$3+31))</f>
        <v/>
      </c>
      <c r="D95" s="6">
        <f>IF('Auswertung'!$A95="","",SUMIFS('Zeiterfassung'!$O$2:$O$101,'Zeiterfassung'!$C$2:$C$101,'Auswertung'!$A95,'Zeiterfassung'!$B$2:$B$101,"&gt;="&amp;'Auswertung'!$B$3,'Zeiterfassung'!$B$2:$B$101,"&lt;"&amp;'Auswertung'!$B$3+31))</f>
        <v/>
      </c>
      <c r="E95" s="22">
        <f>IF(OR('Auswertung'!$A95="",'Auswertung'!$B95=0),"",'Auswertung'!$C95/'Auswertung'!$B95)</f>
        <v/>
      </c>
      <c r="F95" s="5">
        <f>IF('Auswertung'!$E95="","",IF('Auswertung'!$E95&gt;=1,"Ziel erreicht",IF('Auswertung'!$E95&gt;=0.9,"Nahe am Ziel","Prüfen")))</f>
        <v/>
      </c>
    </row>
    <row r="96">
      <c r="A96" s="10">
        <f>IF('Stammdaten'!$A79="","",'Stammdaten'!$A79)</f>
        <v/>
      </c>
      <c r="B96" s="11">
        <f>IF('Auswertung'!$A96="","",SUMIFS('Zeiterfassung'!$H$2:$H$101,'Zeiterfassung'!$C$2:$C$101,'Auswertung'!$A96,'Zeiterfassung'!$B$2:$B$101,"&gt;="&amp;'Auswertung'!$B$3,'Zeiterfassung'!$B$2:$B$101,"&lt;"&amp;'Auswertung'!$B$3+31))</f>
        <v/>
      </c>
      <c r="C96" s="11">
        <f>IF('Auswertung'!$A96="","",SUMIFS('Zeiterfassung'!$L$2:$L$101,'Zeiterfassung'!$C$2:$C$101,'Auswertung'!$A96,'Zeiterfassung'!$B$2:$B$101,"&gt;="&amp;'Auswertung'!$B$3,'Zeiterfassung'!$B$2:$B$101,"&lt;"&amp;'Auswertung'!$B$3+31))</f>
        <v/>
      </c>
      <c r="D96" s="11">
        <f>IF('Auswertung'!$A96="","",SUMIFS('Zeiterfassung'!$O$2:$O$101,'Zeiterfassung'!$C$2:$C$101,'Auswertung'!$A96,'Zeiterfassung'!$B$2:$B$101,"&gt;="&amp;'Auswertung'!$B$3,'Zeiterfassung'!$B$2:$B$101,"&lt;"&amp;'Auswertung'!$B$3+31))</f>
        <v/>
      </c>
      <c r="E96" s="21">
        <f>IF(OR('Auswertung'!$A96="",'Auswertung'!$B96=0),"",'Auswertung'!$C96/'Auswertung'!$B96)</f>
        <v/>
      </c>
      <c r="F96" s="10">
        <f>IF('Auswertung'!$E96="","",IF('Auswertung'!$E96&gt;=1,"Ziel erreicht",IF('Auswertung'!$E96&gt;=0.9,"Nahe am Ziel","Prüfen")))</f>
        <v/>
      </c>
    </row>
    <row r="97">
      <c r="A97" s="5">
        <f>IF('Stammdaten'!$A80="","",'Stammdaten'!$A80)</f>
        <v/>
      </c>
      <c r="B97" s="6">
        <f>IF('Auswertung'!$A97="","",SUMIFS('Zeiterfassung'!$H$2:$H$101,'Zeiterfassung'!$C$2:$C$101,'Auswertung'!$A97,'Zeiterfassung'!$B$2:$B$101,"&gt;="&amp;'Auswertung'!$B$3,'Zeiterfassung'!$B$2:$B$101,"&lt;"&amp;'Auswertung'!$B$3+31))</f>
        <v/>
      </c>
      <c r="C97" s="6">
        <f>IF('Auswertung'!$A97="","",SUMIFS('Zeiterfassung'!$L$2:$L$101,'Zeiterfassung'!$C$2:$C$101,'Auswertung'!$A97,'Zeiterfassung'!$B$2:$B$101,"&gt;="&amp;'Auswertung'!$B$3,'Zeiterfassung'!$B$2:$B$101,"&lt;"&amp;'Auswertung'!$B$3+31))</f>
        <v/>
      </c>
      <c r="D97" s="6">
        <f>IF('Auswertung'!$A97="","",SUMIFS('Zeiterfassung'!$O$2:$O$101,'Zeiterfassung'!$C$2:$C$101,'Auswertung'!$A97,'Zeiterfassung'!$B$2:$B$101,"&gt;="&amp;'Auswertung'!$B$3,'Zeiterfassung'!$B$2:$B$101,"&lt;"&amp;'Auswertung'!$B$3+31))</f>
        <v/>
      </c>
      <c r="E97" s="22">
        <f>IF(OR('Auswertung'!$A97="",'Auswertung'!$B97=0),"",'Auswertung'!$C97/'Auswertung'!$B97)</f>
        <v/>
      </c>
      <c r="F97" s="5">
        <f>IF('Auswertung'!$E97="","",IF('Auswertung'!$E97&gt;=1,"Ziel erreicht",IF('Auswertung'!$E97&gt;=0.9,"Nahe am Ziel","Prüfen")))</f>
        <v/>
      </c>
    </row>
    <row r="98">
      <c r="A98" s="10">
        <f>IF('Stammdaten'!$A81="","",'Stammdaten'!$A81)</f>
        <v/>
      </c>
      <c r="B98" s="11">
        <f>IF('Auswertung'!$A98="","",SUMIFS('Zeiterfassung'!$H$2:$H$101,'Zeiterfassung'!$C$2:$C$101,'Auswertung'!$A98,'Zeiterfassung'!$B$2:$B$101,"&gt;="&amp;'Auswertung'!$B$3,'Zeiterfassung'!$B$2:$B$101,"&lt;"&amp;'Auswertung'!$B$3+31))</f>
        <v/>
      </c>
      <c r="C98" s="11">
        <f>IF('Auswertung'!$A98="","",SUMIFS('Zeiterfassung'!$L$2:$L$101,'Zeiterfassung'!$C$2:$C$101,'Auswertung'!$A98,'Zeiterfassung'!$B$2:$B$101,"&gt;="&amp;'Auswertung'!$B$3,'Zeiterfassung'!$B$2:$B$101,"&lt;"&amp;'Auswertung'!$B$3+31))</f>
        <v/>
      </c>
      <c r="D98" s="11">
        <f>IF('Auswertung'!$A98="","",SUMIFS('Zeiterfassung'!$O$2:$O$101,'Zeiterfassung'!$C$2:$C$101,'Auswertung'!$A98,'Zeiterfassung'!$B$2:$B$101,"&gt;="&amp;'Auswertung'!$B$3,'Zeiterfassung'!$B$2:$B$101,"&lt;"&amp;'Auswertung'!$B$3+31))</f>
        <v/>
      </c>
      <c r="E98" s="21">
        <f>IF(OR('Auswertung'!$A98="",'Auswertung'!$B98=0),"",'Auswertung'!$C98/'Auswertung'!$B98)</f>
        <v/>
      </c>
      <c r="F98" s="10">
        <f>IF('Auswertung'!$E98="","",IF('Auswertung'!$E98&gt;=1,"Ziel erreicht",IF('Auswertung'!$E98&gt;=0.9,"Nahe am Ziel","Prüfen")))</f>
        <v/>
      </c>
    </row>
    <row r="99">
      <c r="A99" s="5">
        <f>IF('Stammdaten'!$A82="","",'Stammdaten'!$A82)</f>
        <v/>
      </c>
      <c r="B99" s="6">
        <f>IF('Auswertung'!$A99="","",SUMIFS('Zeiterfassung'!$H$2:$H$101,'Zeiterfassung'!$C$2:$C$101,'Auswertung'!$A99,'Zeiterfassung'!$B$2:$B$101,"&gt;="&amp;'Auswertung'!$B$3,'Zeiterfassung'!$B$2:$B$101,"&lt;"&amp;'Auswertung'!$B$3+31))</f>
        <v/>
      </c>
      <c r="C99" s="6">
        <f>IF('Auswertung'!$A99="","",SUMIFS('Zeiterfassung'!$L$2:$L$101,'Zeiterfassung'!$C$2:$C$101,'Auswertung'!$A99,'Zeiterfassung'!$B$2:$B$101,"&gt;="&amp;'Auswertung'!$B$3,'Zeiterfassung'!$B$2:$B$101,"&lt;"&amp;'Auswertung'!$B$3+31))</f>
        <v/>
      </c>
      <c r="D99" s="6">
        <f>IF('Auswertung'!$A99="","",SUMIFS('Zeiterfassung'!$O$2:$O$101,'Zeiterfassung'!$C$2:$C$101,'Auswertung'!$A99,'Zeiterfassung'!$B$2:$B$101,"&gt;="&amp;'Auswertung'!$B$3,'Zeiterfassung'!$B$2:$B$101,"&lt;"&amp;'Auswertung'!$B$3+31))</f>
        <v/>
      </c>
      <c r="E99" s="22">
        <f>IF(OR('Auswertung'!$A99="",'Auswertung'!$B99=0),"",'Auswertung'!$C99/'Auswertung'!$B99)</f>
        <v/>
      </c>
      <c r="F99" s="5">
        <f>IF('Auswertung'!$E99="","",IF('Auswertung'!$E99&gt;=1,"Ziel erreicht",IF('Auswertung'!$E99&gt;=0.9,"Nahe am Ziel","Prüfen")))</f>
        <v/>
      </c>
    </row>
    <row r="100">
      <c r="A100" s="10">
        <f>IF('Stammdaten'!$A83="","",'Stammdaten'!$A83)</f>
        <v/>
      </c>
      <c r="B100" s="11">
        <f>IF('Auswertung'!$A100="","",SUMIFS('Zeiterfassung'!$H$2:$H$101,'Zeiterfassung'!$C$2:$C$101,'Auswertung'!$A100,'Zeiterfassung'!$B$2:$B$101,"&gt;="&amp;'Auswertung'!$B$3,'Zeiterfassung'!$B$2:$B$101,"&lt;"&amp;'Auswertung'!$B$3+31))</f>
        <v/>
      </c>
      <c r="C100" s="11">
        <f>IF('Auswertung'!$A100="","",SUMIFS('Zeiterfassung'!$L$2:$L$101,'Zeiterfassung'!$C$2:$C$101,'Auswertung'!$A100,'Zeiterfassung'!$B$2:$B$101,"&gt;="&amp;'Auswertung'!$B$3,'Zeiterfassung'!$B$2:$B$101,"&lt;"&amp;'Auswertung'!$B$3+31))</f>
        <v/>
      </c>
      <c r="D100" s="11">
        <f>IF('Auswertung'!$A100="","",SUMIFS('Zeiterfassung'!$O$2:$O$101,'Zeiterfassung'!$C$2:$C$101,'Auswertung'!$A100,'Zeiterfassung'!$B$2:$B$101,"&gt;="&amp;'Auswertung'!$B$3,'Zeiterfassung'!$B$2:$B$101,"&lt;"&amp;'Auswertung'!$B$3+31))</f>
        <v/>
      </c>
      <c r="E100" s="21">
        <f>IF(OR('Auswertung'!$A100="",'Auswertung'!$B100=0),"",'Auswertung'!$C100/'Auswertung'!$B100)</f>
        <v/>
      </c>
      <c r="F100" s="10">
        <f>IF('Auswertung'!$E100="","",IF('Auswertung'!$E100&gt;=1,"Ziel erreicht",IF('Auswertung'!$E100&gt;=0.9,"Nahe am Ziel","Prüfen")))</f>
        <v/>
      </c>
    </row>
    <row r="101">
      <c r="A101" s="5">
        <f>IF('Stammdaten'!$A84="","",'Stammdaten'!$A84)</f>
        <v/>
      </c>
      <c r="B101" s="6">
        <f>IF('Auswertung'!$A101="","",SUMIFS('Zeiterfassung'!$H$2:$H$101,'Zeiterfassung'!$C$2:$C$101,'Auswertung'!$A101,'Zeiterfassung'!$B$2:$B$101,"&gt;="&amp;'Auswertung'!$B$3,'Zeiterfassung'!$B$2:$B$101,"&lt;"&amp;'Auswertung'!$B$3+31))</f>
        <v/>
      </c>
      <c r="C101" s="6">
        <f>IF('Auswertung'!$A101="","",SUMIFS('Zeiterfassung'!$L$2:$L$101,'Zeiterfassung'!$C$2:$C$101,'Auswertung'!$A101,'Zeiterfassung'!$B$2:$B$101,"&gt;="&amp;'Auswertung'!$B$3,'Zeiterfassung'!$B$2:$B$101,"&lt;"&amp;'Auswertung'!$B$3+31))</f>
        <v/>
      </c>
      <c r="D101" s="6">
        <f>IF('Auswertung'!$A101="","",SUMIFS('Zeiterfassung'!$O$2:$O$101,'Zeiterfassung'!$C$2:$C$101,'Auswertung'!$A101,'Zeiterfassung'!$B$2:$B$101,"&gt;="&amp;'Auswertung'!$B$3,'Zeiterfassung'!$B$2:$B$101,"&lt;"&amp;'Auswertung'!$B$3+31))</f>
        <v/>
      </c>
      <c r="E101" s="22">
        <f>IF(OR('Auswertung'!$A101="",'Auswertung'!$B101=0),"",'Auswertung'!$C101/'Auswertung'!$B101)</f>
        <v/>
      </c>
      <c r="F101" s="5">
        <f>IF('Auswertung'!$E101="","",IF('Auswertung'!$E101&gt;=1,"Ziel erreicht",IF('Auswertung'!$E101&gt;=0.9,"Nahe am Ziel","Prüfen")))</f>
        <v/>
      </c>
    </row>
    <row r="102">
      <c r="A102" s="10">
        <f>IF('Stammdaten'!$A85="","",'Stammdaten'!$A85)</f>
        <v/>
      </c>
      <c r="B102" s="11">
        <f>IF('Auswertung'!$A102="","",SUMIFS('Zeiterfassung'!$H$2:$H$101,'Zeiterfassung'!$C$2:$C$101,'Auswertung'!$A102,'Zeiterfassung'!$B$2:$B$101,"&gt;="&amp;'Auswertung'!$B$3,'Zeiterfassung'!$B$2:$B$101,"&lt;"&amp;'Auswertung'!$B$3+31))</f>
        <v/>
      </c>
      <c r="C102" s="11">
        <f>IF('Auswertung'!$A102="","",SUMIFS('Zeiterfassung'!$L$2:$L$101,'Zeiterfassung'!$C$2:$C$101,'Auswertung'!$A102,'Zeiterfassung'!$B$2:$B$101,"&gt;="&amp;'Auswertung'!$B$3,'Zeiterfassung'!$B$2:$B$101,"&lt;"&amp;'Auswertung'!$B$3+31))</f>
        <v/>
      </c>
      <c r="D102" s="11">
        <f>IF('Auswertung'!$A102="","",SUMIFS('Zeiterfassung'!$O$2:$O$101,'Zeiterfassung'!$C$2:$C$101,'Auswertung'!$A102,'Zeiterfassung'!$B$2:$B$101,"&gt;="&amp;'Auswertung'!$B$3,'Zeiterfassung'!$B$2:$B$101,"&lt;"&amp;'Auswertung'!$B$3+31))</f>
        <v/>
      </c>
      <c r="E102" s="21">
        <f>IF(OR('Auswertung'!$A102="",'Auswertung'!$B102=0),"",'Auswertung'!$C102/'Auswertung'!$B102)</f>
        <v/>
      </c>
      <c r="F102" s="10">
        <f>IF('Auswertung'!$E102="","",IF('Auswertung'!$E102&gt;=1,"Ziel erreicht",IF('Auswertung'!$E102&gt;=0.9,"Nahe am Ziel","Prüfen")))</f>
        <v/>
      </c>
    </row>
    <row r="103">
      <c r="A103" s="5">
        <f>IF('Stammdaten'!$A86="","",'Stammdaten'!$A86)</f>
        <v/>
      </c>
      <c r="B103" s="6">
        <f>IF('Auswertung'!$A103="","",SUMIFS('Zeiterfassung'!$H$2:$H$101,'Zeiterfassung'!$C$2:$C$101,'Auswertung'!$A103,'Zeiterfassung'!$B$2:$B$101,"&gt;="&amp;'Auswertung'!$B$3,'Zeiterfassung'!$B$2:$B$101,"&lt;"&amp;'Auswertung'!$B$3+31))</f>
        <v/>
      </c>
      <c r="C103" s="6">
        <f>IF('Auswertung'!$A103="","",SUMIFS('Zeiterfassung'!$L$2:$L$101,'Zeiterfassung'!$C$2:$C$101,'Auswertung'!$A103,'Zeiterfassung'!$B$2:$B$101,"&gt;="&amp;'Auswertung'!$B$3,'Zeiterfassung'!$B$2:$B$101,"&lt;"&amp;'Auswertung'!$B$3+31))</f>
        <v/>
      </c>
      <c r="D103" s="6">
        <f>IF('Auswertung'!$A103="","",SUMIFS('Zeiterfassung'!$O$2:$O$101,'Zeiterfassung'!$C$2:$C$101,'Auswertung'!$A103,'Zeiterfassung'!$B$2:$B$101,"&gt;="&amp;'Auswertung'!$B$3,'Zeiterfassung'!$B$2:$B$101,"&lt;"&amp;'Auswertung'!$B$3+31))</f>
        <v/>
      </c>
      <c r="E103" s="22">
        <f>IF(OR('Auswertung'!$A103="",'Auswertung'!$B103=0),"",'Auswertung'!$C103/'Auswertung'!$B103)</f>
        <v/>
      </c>
      <c r="F103" s="5">
        <f>IF('Auswertung'!$E103="","",IF('Auswertung'!$E103&gt;=1,"Ziel erreicht",IF('Auswertung'!$E103&gt;=0.9,"Nahe am Ziel","Prüfen")))</f>
        <v/>
      </c>
    </row>
    <row r="104">
      <c r="A104" s="10">
        <f>IF('Stammdaten'!$A87="","",'Stammdaten'!$A87)</f>
        <v/>
      </c>
      <c r="B104" s="11">
        <f>IF('Auswertung'!$A104="","",SUMIFS('Zeiterfassung'!$H$2:$H$101,'Zeiterfassung'!$C$2:$C$101,'Auswertung'!$A104,'Zeiterfassung'!$B$2:$B$101,"&gt;="&amp;'Auswertung'!$B$3,'Zeiterfassung'!$B$2:$B$101,"&lt;"&amp;'Auswertung'!$B$3+31))</f>
        <v/>
      </c>
      <c r="C104" s="11">
        <f>IF('Auswertung'!$A104="","",SUMIFS('Zeiterfassung'!$L$2:$L$101,'Zeiterfassung'!$C$2:$C$101,'Auswertung'!$A104,'Zeiterfassung'!$B$2:$B$101,"&gt;="&amp;'Auswertung'!$B$3,'Zeiterfassung'!$B$2:$B$101,"&lt;"&amp;'Auswertung'!$B$3+31))</f>
        <v/>
      </c>
      <c r="D104" s="11">
        <f>IF('Auswertung'!$A104="","",SUMIFS('Zeiterfassung'!$O$2:$O$101,'Zeiterfassung'!$C$2:$C$101,'Auswertung'!$A104,'Zeiterfassung'!$B$2:$B$101,"&gt;="&amp;'Auswertung'!$B$3,'Zeiterfassung'!$B$2:$B$101,"&lt;"&amp;'Auswertung'!$B$3+31))</f>
        <v/>
      </c>
      <c r="E104" s="21">
        <f>IF(OR('Auswertung'!$A104="",'Auswertung'!$B104=0),"",'Auswertung'!$C104/'Auswertung'!$B104)</f>
        <v/>
      </c>
      <c r="F104" s="10">
        <f>IF('Auswertung'!$E104="","",IF('Auswertung'!$E104&gt;=1,"Ziel erreicht",IF('Auswertung'!$E104&gt;=0.9,"Nahe am Ziel","Prüfen")))</f>
        <v/>
      </c>
    </row>
    <row r="105">
      <c r="A105" s="5">
        <f>IF('Stammdaten'!$A88="","",'Stammdaten'!$A88)</f>
        <v/>
      </c>
      <c r="B105" s="6">
        <f>IF('Auswertung'!$A105="","",SUMIFS('Zeiterfassung'!$H$2:$H$101,'Zeiterfassung'!$C$2:$C$101,'Auswertung'!$A105,'Zeiterfassung'!$B$2:$B$101,"&gt;="&amp;'Auswertung'!$B$3,'Zeiterfassung'!$B$2:$B$101,"&lt;"&amp;'Auswertung'!$B$3+31))</f>
        <v/>
      </c>
      <c r="C105" s="6">
        <f>IF('Auswertung'!$A105="","",SUMIFS('Zeiterfassung'!$L$2:$L$101,'Zeiterfassung'!$C$2:$C$101,'Auswertung'!$A105,'Zeiterfassung'!$B$2:$B$101,"&gt;="&amp;'Auswertung'!$B$3,'Zeiterfassung'!$B$2:$B$101,"&lt;"&amp;'Auswertung'!$B$3+31))</f>
        <v/>
      </c>
      <c r="D105" s="6">
        <f>IF('Auswertung'!$A105="","",SUMIFS('Zeiterfassung'!$O$2:$O$101,'Zeiterfassung'!$C$2:$C$101,'Auswertung'!$A105,'Zeiterfassung'!$B$2:$B$101,"&gt;="&amp;'Auswertung'!$B$3,'Zeiterfassung'!$B$2:$B$101,"&lt;"&amp;'Auswertung'!$B$3+31))</f>
        <v/>
      </c>
      <c r="E105" s="22">
        <f>IF(OR('Auswertung'!$A105="",'Auswertung'!$B105=0),"",'Auswertung'!$C105/'Auswertung'!$B105)</f>
        <v/>
      </c>
      <c r="F105" s="5">
        <f>IF('Auswertung'!$E105="","",IF('Auswertung'!$E105&gt;=1,"Ziel erreicht",IF('Auswertung'!$E105&gt;=0.9,"Nahe am Ziel","Prüfen")))</f>
        <v/>
      </c>
    </row>
    <row r="106">
      <c r="A106" s="10">
        <f>IF('Stammdaten'!$A89="","",'Stammdaten'!$A89)</f>
        <v/>
      </c>
      <c r="B106" s="11">
        <f>IF('Auswertung'!$A106="","",SUMIFS('Zeiterfassung'!$H$2:$H$101,'Zeiterfassung'!$C$2:$C$101,'Auswertung'!$A106,'Zeiterfassung'!$B$2:$B$101,"&gt;="&amp;'Auswertung'!$B$3,'Zeiterfassung'!$B$2:$B$101,"&lt;"&amp;'Auswertung'!$B$3+31))</f>
        <v/>
      </c>
      <c r="C106" s="11">
        <f>IF('Auswertung'!$A106="","",SUMIFS('Zeiterfassung'!$L$2:$L$101,'Zeiterfassung'!$C$2:$C$101,'Auswertung'!$A106,'Zeiterfassung'!$B$2:$B$101,"&gt;="&amp;'Auswertung'!$B$3,'Zeiterfassung'!$B$2:$B$101,"&lt;"&amp;'Auswertung'!$B$3+31))</f>
        <v/>
      </c>
      <c r="D106" s="11">
        <f>IF('Auswertung'!$A106="","",SUMIFS('Zeiterfassung'!$O$2:$O$101,'Zeiterfassung'!$C$2:$C$101,'Auswertung'!$A106,'Zeiterfassung'!$B$2:$B$101,"&gt;="&amp;'Auswertung'!$B$3,'Zeiterfassung'!$B$2:$B$101,"&lt;"&amp;'Auswertung'!$B$3+31))</f>
        <v/>
      </c>
      <c r="E106" s="21">
        <f>IF(OR('Auswertung'!$A106="",'Auswertung'!$B106=0),"",'Auswertung'!$C106/'Auswertung'!$B106)</f>
        <v/>
      </c>
      <c r="F106" s="10">
        <f>IF('Auswertung'!$E106="","",IF('Auswertung'!$E106&gt;=1,"Ziel erreicht",IF('Auswertung'!$E106&gt;=0.9,"Nahe am Ziel","Prüfen")))</f>
        <v/>
      </c>
    </row>
    <row r="107">
      <c r="A107" s="5">
        <f>IF('Stammdaten'!$A90="","",'Stammdaten'!$A90)</f>
        <v/>
      </c>
      <c r="B107" s="6">
        <f>IF('Auswertung'!$A107="","",SUMIFS('Zeiterfassung'!$H$2:$H$101,'Zeiterfassung'!$C$2:$C$101,'Auswertung'!$A107,'Zeiterfassung'!$B$2:$B$101,"&gt;="&amp;'Auswertung'!$B$3,'Zeiterfassung'!$B$2:$B$101,"&lt;"&amp;'Auswertung'!$B$3+31))</f>
        <v/>
      </c>
      <c r="C107" s="6">
        <f>IF('Auswertung'!$A107="","",SUMIFS('Zeiterfassung'!$L$2:$L$101,'Zeiterfassung'!$C$2:$C$101,'Auswertung'!$A107,'Zeiterfassung'!$B$2:$B$101,"&gt;="&amp;'Auswertung'!$B$3,'Zeiterfassung'!$B$2:$B$101,"&lt;"&amp;'Auswertung'!$B$3+31))</f>
        <v/>
      </c>
      <c r="D107" s="6">
        <f>IF('Auswertung'!$A107="","",SUMIFS('Zeiterfassung'!$O$2:$O$101,'Zeiterfassung'!$C$2:$C$101,'Auswertung'!$A107,'Zeiterfassung'!$B$2:$B$101,"&gt;="&amp;'Auswertung'!$B$3,'Zeiterfassung'!$B$2:$B$101,"&lt;"&amp;'Auswertung'!$B$3+31))</f>
        <v/>
      </c>
      <c r="E107" s="22">
        <f>IF(OR('Auswertung'!$A107="",'Auswertung'!$B107=0),"",'Auswertung'!$C107/'Auswertung'!$B107)</f>
        <v/>
      </c>
      <c r="F107" s="5">
        <f>IF('Auswertung'!$E107="","",IF('Auswertung'!$E107&gt;=1,"Ziel erreicht",IF('Auswertung'!$E107&gt;=0.9,"Nahe am Ziel","Prüfen")))</f>
        <v/>
      </c>
    </row>
    <row r="108">
      <c r="A108" s="10">
        <f>IF('Stammdaten'!$A91="","",'Stammdaten'!$A91)</f>
        <v/>
      </c>
      <c r="B108" s="11">
        <f>IF('Auswertung'!$A108="","",SUMIFS('Zeiterfassung'!$H$2:$H$101,'Zeiterfassung'!$C$2:$C$101,'Auswertung'!$A108,'Zeiterfassung'!$B$2:$B$101,"&gt;="&amp;'Auswertung'!$B$3,'Zeiterfassung'!$B$2:$B$101,"&lt;"&amp;'Auswertung'!$B$3+31))</f>
        <v/>
      </c>
      <c r="C108" s="11">
        <f>IF('Auswertung'!$A108="","",SUMIFS('Zeiterfassung'!$L$2:$L$101,'Zeiterfassung'!$C$2:$C$101,'Auswertung'!$A108,'Zeiterfassung'!$B$2:$B$101,"&gt;="&amp;'Auswertung'!$B$3,'Zeiterfassung'!$B$2:$B$101,"&lt;"&amp;'Auswertung'!$B$3+31))</f>
        <v/>
      </c>
      <c r="D108" s="11">
        <f>IF('Auswertung'!$A108="","",SUMIFS('Zeiterfassung'!$O$2:$O$101,'Zeiterfassung'!$C$2:$C$101,'Auswertung'!$A108,'Zeiterfassung'!$B$2:$B$101,"&gt;="&amp;'Auswertung'!$B$3,'Zeiterfassung'!$B$2:$B$101,"&lt;"&amp;'Auswertung'!$B$3+31))</f>
        <v/>
      </c>
      <c r="E108" s="21">
        <f>IF(OR('Auswertung'!$A108="",'Auswertung'!$B108=0),"",'Auswertung'!$C108/'Auswertung'!$B108)</f>
        <v/>
      </c>
      <c r="F108" s="10">
        <f>IF('Auswertung'!$E108="","",IF('Auswertung'!$E108&gt;=1,"Ziel erreicht",IF('Auswertung'!$E108&gt;=0.9,"Nahe am Ziel","Prüfen")))</f>
        <v/>
      </c>
    </row>
    <row r="109">
      <c r="A109" s="5">
        <f>IF('Stammdaten'!$A92="","",'Stammdaten'!$A92)</f>
        <v/>
      </c>
      <c r="B109" s="6">
        <f>IF('Auswertung'!$A109="","",SUMIFS('Zeiterfassung'!$H$2:$H$101,'Zeiterfassung'!$C$2:$C$101,'Auswertung'!$A109,'Zeiterfassung'!$B$2:$B$101,"&gt;="&amp;'Auswertung'!$B$3,'Zeiterfassung'!$B$2:$B$101,"&lt;"&amp;'Auswertung'!$B$3+31))</f>
        <v/>
      </c>
      <c r="C109" s="6">
        <f>IF('Auswertung'!$A109="","",SUMIFS('Zeiterfassung'!$L$2:$L$101,'Zeiterfassung'!$C$2:$C$101,'Auswertung'!$A109,'Zeiterfassung'!$B$2:$B$101,"&gt;="&amp;'Auswertung'!$B$3,'Zeiterfassung'!$B$2:$B$101,"&lt;"&amp;'Auswertung'!$B$3+31))</f>
        <v/>
      </c>
      <c r="D109" s="6">
        <f>IF('Auswertung'!$A109="","",SUMIFS('Zeiterfassung'!$O$2:$O$101,'Zeiterfassung'!$C$2:$C$101,'Auswertung'!$A109,'Zeiterfassung'!$B$2:$B$101,"&gt;="&amp;'Auswertung'!$B$3,'Zeiterfassung'!$B$2:$B$101,"&lt;"&amp;'Auswertung'!$B$3+31))</f>
        <v/>
      </c>
      <c r="E109" s="22">
        <f>IF(OR('Auswertung'!$A109="",'Auswertung'!$B109=0),"",'Auswertung'!$C109/'Auswertung'!$B109)</f>
        <v/>
      </c>
      <c r="F109" s="5">
        <f>IF('Auswertung'!$E109="","",IF('Auswertung'!$E109&gt;=1,"Ziel erreicht",IF('Auswertung'!$E109&gt;=0.9,"Nahe am Ziel","Prüfen")))</f>
        <v/>
      </c>
    </row>
    <row r="110">
      <c r="A110" s="10">
        <f>IF('Stammdaten'!$A93="","",'Stammdaten'!$A93)</f>
        <v/>
      </c>
      <c r="B110" s="11">
        <f>IF('Auswertung'!$A110="","",SUMIFS('Zeiterfassung'!$H$2:$H$101,'Zeiterfassung'!$C$2:$C$101,'Auswertung'!$A110,'Zeiterfassung'!$B$2:$B$101,"&gt;="&amp;'Auswertung'!$B$3,'Zeiterfassung'!$B$2:$B$101,"&lt;"&amp;'Auswertung'!$B$3+31))</f>
        <v/>
      </c>
      <c r="C110" s="11">
        <f>IF('Auswertung'!$A110="","",SUMIFS('Zeiterfassung'!$L$2:$L$101,'Zeiterfassung'!$C$2:$C$101,'Auswertung'!$A110,'Zeiterfassung'!$B$2:$B$101,"&gt;="&amp;'Auswertung'!$B$3,'Zeiterfassung'!$B$2:$B$101,"&lt;"&amp;'Auswertung'!$B$3+31))</f>
        <v/>
      </c>
      <c r="D110" s="11">
        <f>IF('Auswertung'!$A110="","",SUMIFS('Zeiterfassung'!$O$2:$O$101,'Zeiterfassung'!$C$2:$C$101,'Auswertung'!$A110,'Zeiterfassung'!$B$2:$B$101,"&gt;="&amp;'Auswertung'!$B$3,'Zeiterfassung'!$B$2:$B$101,"&lt;"&amp;'Auswertung'!$B$3+31))</f>
        <v/>
      </c>
      <c r="E110" s="21">
        <f>IF(OR('Auswertung'!$A110="",'Auswertung'!$B110=0),"",'Auswertung'!$C110/'Auswertung'!$B110)</f>
        <v/>
      </c>
      <c r="F110" s="10">
        <f>IF('Auswertung'!$E110="","",IF('Auswertung'!$E110&gt;=1,"Ziel erreicht",IF('Auswertung'!$E110&gt;=0.9,"Nahe am Ziel","Prüfen")))</f>
        <v/>
      </c>
    </row>
    <row r="111">
      <c r="A111" s="5">
        <f>IF('Stammdaten'!$A94="","",'Stammdaten'!$A94)</f>
        <v/>
      </c>
      <c r="B111" s="6">
        <f>IF('Auswertung'!$A111="","",SUMIFS('Zeiterfassung'!$H$2:$H$101,'Zeiterfassung'!$C$2:$C$101,'Auswertung'!$A111,'Zeiterfassung'!$B$2:$B$101,"&gt;="&amp;'Auswertung'!$B$3,'Zeiterfassung'!$B$2:$B$101,"&lt;"&amp;'Auswertung'!$B$3+31))</f>
        <v/>
      </c>
      <c r="C111" s="6">
        <f>IF('Auswertung'!$A111="","",SUMIFS('Zeiterfassung'!$L$2:$L$101,'Zeiterfassung'!$C$2:$C$101,'Auswertung'!$A111,'Zeiterfassung'!$B$2:$B$101,"&gt;="&amp;'Auswertung'!$B$3,'Zeiterfassung'!$B$2:$B$101,"&lt;"&amp;'Auswertung'!$B$3+31))</f>
        <v/>
      </c>
      <c r="D111" s="6">
        <f>IF('Auswertung'!$A111="","",SUMIFS('Zeiterfassung'!$O$2:$O$101,'Zeiterfassung'!$C$2:$C$101,'Auswertung'!$A111,'Zeiterfassung'!$B$2:$B$101,"&gt;="&amp;'Auswertung'!$B$3,'Zeiterfassung'!$B$2:$B$101,"&lt;"&amp;'Auswertung'!$B$3+31))</f>
        <v/>
      </c>
      <c r="E111" s="22">
        <f>IF(OR('Auswertung'!$A111="",'Auswertung'!$B111=0),"",'Auswertung'!$C111/'Auswertung'!$B111)</f>
        <v/>
      </c>
      <c r="F111" s="5">
        <f>IF('Auswertung'!$E111="","",IF('Auswertung'!$E111&gt;=1,"Ziel erreicht",IF('Auswertung'!$E111&gt;=0.9,"Nahe am Ziel","Prüfen")))</f>
        <v/>
      </c>
    </row>
    <row r="112">
      <c r="A112" s="10">
        <f>IF('Stammdaten'!$A95="","",'Stammdaten'!$A95)</f>
        <v/>
      </c>
      <c r="B112" s="11">
        <f>IF('Auswertung'!$A112="","",SUMIFS('Zeiterfassung'!$H$2:$H$101,'Zeiterfassung'!$C$2:$C$101,'Auswertung'!$A112,'Zeiterfassung'!$B$2:$B$101,"&gt;="&amp;'Auswertung'!$B$3,'Zeiterfassung'!$B$2:$B$101,"&lt;"&amp;'Auswertung'!$B$3+31))</f>
        <v/>
      </c>
      <c r="C112" s="11">
        <f>IF('Auswertung'!$A112="","",SUMIFS('Zeiterfassung'!$L$2:$L$101,'Zeiterfassung'!$C$2:$C$101,'Auswertung'!$A112,'Zeiterfassung'!$B$2:$B$101,"&gt;="&amp;'Auswertung'!$B$3,'Zeiterfassung'!$B$2:$B$101,"&lt;"&amp;'Auswertung'!$B$3+31))</f>
        <v/>
      </c>
      <c r="D112" s="11">
        <f>IF('Auswertung'!$A112="","",SUMIFS('Zeiterfassung'!$O$2:$O$101,'Zeiterfassung'!$C$2:$C$101,'Auswertung'!$A112,'Zeiterfassung'!$B$2:$B$101,"&gt;="&amp;'Auswertung'!$B$3,'Zeiterfassung'!$B$2:$B$101,"&lt;"&amp;'Auswertung'!$B$3+31))</f>
        <v/>
      </c>
      <c r="E112" s="21">
        <f>IF(OR('Auswertung'!$A112="",'Auswertung'!$B112=0),"",'Auswertung'!$C112/'Auswertung'!$B112)</f>
        <v/>
      </c>
      <c r="F112" s="10">
        <f>IF('Auswertung'!$E112="","",IF('Auswertung'!$E112&gt;=1,"Ziel erreicht",IF('Auswertung'!$E112&gt;=0.9,"Nahe am Ziel","Prüfen")))</f>
        <v/>
      </c>
    </row>
    <row r="113">
      <c r="A113" s="5">
        <f>IF('Stammdaten'!$A96="","",'Stammdaten'!$A96)</f>
        <v/>
      </c>
      <c r="B113" s="6">
        <f>IF('Auswertung'!$A113="","",SUMIFS('Zeiterfassung'!$H$2:$H$101,'Zeiterfassung'!$C$2:$C$101,'Auswertung'!$A113,'Zeiterfassung'!$B$2:$B$101,"&gt;="&amp;'Auswertung'!$B$3,'Zeiterfassung'!$B$2:$B$101,"&lt;"&amp;'Auswertung'!$B$3+31))</f>
        <v/>
      </c>
      <c r="C113" s="6">
        <f>IF('Auswertung'!$A113="","",SUMIFS('Zeiterfassung'!$L$2:$L$101,'Zeiterfassung'!$C$2:$C$101,'Auswertung'!$A113,'Zeiterfassung'!$B$2:$B$101,"&gt;="&amp;'Auswertung'!$B$3,'Zeiterfassung'!$B$2:$B$101,"&lt;"&amp;'Auswertung'!$B$3+31))</f>
        <v/>
      </c>
      <c r="D113" s="6">
        <f>IF('Auswertung'!$A113="","",SUMIFS('Zeiterfassung'!$O$2:$O$101,'Zeiterfassung'!$C$2:$C$101,'Auswertung'!$A113,'Zeiterfassung'!$B$2:$B$101,"&gt;="&amp;'Auswertung'!$B$3,'Zeiterfassung'!$B$2:$B$101,"&lt;"&amp;'Auswertung'!$B$3+31))</f>
        <v/>
      </c>
      <c r="E113" s="22">
        <f>IF(OR('Auswertung'!$A113="",'Auswertung'!$B113=0),"",'Auswertung'!$C113/'Auswertung'!$B113)</f>
        <v/>
      </c>
      <c r="F113" s="5">
        <f>IF('Auswertung'!$E113="","",IF('Auswertung'!$E113&gt;=1,"Ziel erreicht",IF('Auswertung'!$E113&gt;=0.9,"Nahe am Ziel","Prüfen")))</f>
        <v/>
      </c>
    </row>
    <row r="114">
      <c r="A114" s="10">
        <f>IF('Stammdaten'!$A97="","",'Stammdaten'!$A97)</f>
        <v/>
      </c>
      <c r="B114" s="11">
        <f>IF('Auswertung'!$A114="","",SUMIFS('Zeiterfassung'!$H$2:$H$101,'Zeiterfassung'!$C$2:$C$101,'Auswertung'!$A114,'Zeiterfassung'!$B$2:$B$101,"&gt;="&amp;'Auswertung'!$B$3,'Zeiterfassung'!$B$2:$B$101,"&lt;"&amp;'Auswertung'!$B$3+31))</f>
        <v/>
      </c>
      <c r="C114" s="11">
        <f>IF('Auswertung'!$A114="","",SUMIFS('Zeiterfassung'!$L$2:$L$101,'Zeiterfassung'!$C$2:$C$101,'Auswertung'!$A114,'Zeiterfassung'!$B$2:$B$101,"&gt;="&amp;'Auswertung'!$B$3,'Zeiterfassung'!$B$2:$B$101,"&lt;"&amp;'Auswertung'!$B$3+31))</f>
        <v/>
      </c>
      <c r="D114" s="11">
        <f>IF('Auswertung'!$A114="","",SUMIFS('Zeiterfassung'!$O$2:$O$101,'Zeiterfassung'!$C$2:$C$101,'Auswertung'!$A114,'Zeiterfassung'!$B$2:$B$101,"&gt;="&amp;'Auswertung'!$B$3,'Zeiterfassung'!$B$2:$B$101,"&lt;"&amp;'Auswertung'!$B$3+31))</f>
        <v/>
      </c>
      <c r="E114" s="21">
        <f>IF(OR('Auswertung'!$A114="",'Auswertung'!$B114=0),"",'Auswertung'!$C114/'Auswertung'!$B114)</f>
        <v/>
      </c>
      <c r="F114" s="10">
        <f>IF('Auswertung'!$E114="","",IF('Auswertung'!$E114&gt;=1,"Ziel erreicht",IF('Auswertung'!$E114&gt;=0.9,"Nahe am Ziel","Prüfen")))</f>
        <v/>
      </c>
    </row>
    <row r="115">
      <c r="A115" s="5">
        <f>IF('Stammdaten'!$A98="","",'Stammdaten'!$A98)</f>
        <v/>
      </c>
      <c r="B115" s="6">
        <f>IF('Auswertung'!$A115="","",SUMIFS('Zeiterfassung'!$H$2:$H$101,'Zeiterfassung'!$C$2:$C$101,'Auswertung'!$A115,'Zeiterfassung'!$B$2:$B$101,"&gt;="&amp;'Auswertung'!$B$3,'Zeiterfassung'!$B$2:$B$101,"&lt;"&amp;'Auswertung'!$B$3+31))</f>
        <v/>
      </c>
      <c r="C115" s="6">
        <f>IF('Auswertung'!$A115="","",SUMIFS('Zeiterfassung'!$L$2:$L$101,'Zeiterfassung'!$C$2:$C$101,'Auswertung'!$A115,'Zeiterfassung'!$B$2:$B$101,"&gt;="&amp;'Auswertung'!$B$3,'Zeiterfassung'!$B$2:$B$101,"&lt;"&amp;'Auswertung'!$B$3+31))</f>
        <v/>
      </c>
      <c r="D115" s="6">
        <f>IF('Auswertung'!$A115="","",SUMIFS('Zeiterfassung'!$O$2:$O$101,'Zeiterfassung'!$C$2:$C$101,'Auswertung'!$A115,'Zeiterfassung'!$B$2:$B$101,"&gt;="&amp;'Auswertung'!$B$3,'Zeiterfassung'!$B$2:$B$101,"&lt;"&amp;'Auswertung'!$B$3+31))</f>
        <v/>
      </c>
      <c r="E115" s="22">
        <f>IF(OR('Auswertung'!$A115="",'Auswertung'!$B115=0),"",'Auswertung'!$C115/'Auswertung'!$B115)</f>
        <v/>
      </c>
      <c r="F115" s="5">
        <f>IF('Auswertung'!$E115="","",IF('Auswertung'!$E115&gt;=1,"Ziel erreicht",IF('Auswertung'!$E115&gt;=0.9,"Nahe am Ziel","Prüfen")))</f>
        <v/>
      </c>
    </row>
    <row r="116">
      <c r="A116" s="10">
        <f>IF('Stammdaten'!$A99="","",'Stammdaten'!$A99)</f>
        <v/>
      </c>
      <c r="B116" s="11">
        <f>IF('Auswertung'!$A116="","",SUMIFS('Zeiterfassung'!$H$2:$H$101,'Zeiterfassung'!$C$2:$C$101,'Auswertung'!$A116,'Zeiterfassung'!$B$2:$B$101,"&gt;="&amp;'Auswertung'!$B$3,'Zeiterfassung'!$B$2:$B$101,"&lt;"&amp;'Auswertung'!$B$3+31))</f>
        <v/>
      </c>
      <c r="C116" s="11">
        <f>IF('Auswertung'!$A116="","",SUMIFS('Zeiterfassung'!$L$2:$L$101,'Zeiterfassung'!$C$2:$C$101,'Auswertung'!$A116,'Zeiterfassung'!$B$2:$B$101,"&gt;="&amp;'Auswertung'!$B$3,'Zeiterfassung'!$B$2:$B$101,"&lt;"&amp;'Auswertung'!$B$3+31))</f>
        <v/>
      </c>
      <c r="D116" s="11">
        <f>IF('Auswertung'!$A116="","",SUMIFS('Zeiterfassung'!$O$2:$O$101,'Zeiterfassung'!$C$2:$C$101,'Auswertung'!$A116,'Zeiterfassung'!$B$2:$B$101,"&gt;="&amp;'Auswertung'!$B$3,'Zeiterfassung'!$B$2:$B$101,"&lt;"&amp;'Auswertung'!$B$3+31))</f>
        <v/>
      </c>
      <c r="E116" s="21">
        <f>IF(OR('Auswertung'!$A116="",'Auswertung'!$B116=0),"",'Auswertung'!$C116/'Auswertung'!$B116)</f>
        <v/>
      </c>
      <c r="F116" s="10">
        <f>IF('Auswertung'!$E116="","",IF('Auswertung'!$E116&gt;=1,"Ziel erreicht",IF('Auswertung'!$E116&gt;=0.9,"Nahe am Ziel","Prüfen")))</f>
        <v/>
      </c>
    </row>
    <row r="117">
      <c r="A117" s="5">
        <f>IF('Stammdaten'!$A100="","",'Stammdaten'!$A100)</f>
        <v/>
      </c>
      <c r="B117" s="6">
        <f>IF('Auswertung'!$A117="","",SUMIFS('Zeiterfassung'!$H$2:$H$101,'Zeiterfassung'!$C$2:$C$101,'Auswertung'!$A117,'Zeiterfassung'!$B$2:$B$101,"&gt;="&amp;'Auswertung'!$B$3,'Zeiterfassung'!$B$2:$B$101,"&lt;"&amp;'Auswertung'!$B$3+31))</f>
        <v/>
      </c>
      <c r="C117" s="6">
        <f>IF('Auswertung'!$A117="","",SUMIFS('Zeiterfassung'!$L$2:$L$101,'Zeiterfassung'!$C$2:$C$101,'Auswertung'!$A117,'Zeiterfassung'!$B$2:$B$101,"&gt;="&amp;'Auswertung'!$B$3,'Zeiterfassung'!$B$2:$B$101,"&lt;"&amp;'Auswertung'!$B$3+31))</f>
        <v/>
      </c>
      <c r="D117" s="6">
        <f>IF('Auswertung'!$A117="","",SUMIFS('Zeiterfassung'!$O$2:$O$101,'Zeiterfassung'!$C$2:$C$101,'Auswertung'!$A117,'Zeiterfassung'!$B$2:$B$101,"&gt;="&amp;'Auswertung'!$B$3,'Zeiterfassung'!$B$2:$B$101,"&lt;"&amp;'Auswertung'!$B$3+31))</f>
        <v/>
      </c>
      <c r="E117" s="22">
        <f>IF(OR('Auswertung'!$A117="",'Auswertung'!$B117=0),"",'Auswertung'!$C117/'Auswertung'!$B117)</f>
        <v/>
      </c>
      <c r="F117" s="5">
        <f>IF('Auswertung'!$E117="","",IF('Auswertung'!$E117&gt;=1,"Ziel erreicht",IF('Auswertung'!$E117&gt;=0.9,"Nahe am Ziel","Prüfen")))</f>
        <v/>
      </c>
    </row>
    <row r="118">
      <c r="A118" s="10">
        <f>IF('Stammdaten'!$A101="","",'Stammdaten'!$A101)</f>
        <v/>
      </c>
      <c r="B118" s="11">
        <f>IF('Auswertung'!$A118="","",SUMIFS('Zeiterfassung'!$H$2:$H$101,'Zeiterfassung'!$C$2:$C$101,'Auswertung'!$A118,'Zeiterfassung'!$B$2:$B$101,"&gt;="&amp;'Auswertung'!$B$3,'Zeiterfassung'!$B$2:$B$101,"&lt;"&amp;'Auswertung'!$B$3+31))</f>
        <v/>
      </c>
      <c r="C118" s="11">
        <f>IF('Auswertung'!$A118="","",SUMIFS('Zeiterfassung'!$L$2:$L$101,'Zeiterfassung'!$C$2:$C$101,'Auswertung'!$A118,'Zeiterfassung'!$B$2:$B$101,"&gt;="&amp;'Auswertung'!$B$3,'Zeiterfassung'!$B$2:$B$101,"&lt;"&amp;'Auswertung'!$B$3+31))</f>
        <v/>
      </c>
      <c r="D118" s="11">
        <f>IF('Auswertung'!$A118="","",SUMIFS('Zeiterfassung'!$O$2:$O$101,'Zeiterfassung'!$C$2:$C$101,'Auswertung'!$A118,'Zeiterfassung'!$B$2:$B$101,"&gt;="&amp;'Auswertung'!$B$3,'Zeiterfassung'!$B$2:$B$101,"&lt;"&amp;'Auswertung'!$B$3+31))</f>
        <v/>
      </c>
      <c r="E118" s="21">
        <f>IF(OR('Auswertung'!$A118="",'Auswertung'!$B118=0),"",'Auswertung'!$C118/'Auswertung'!$B118)</f>
        <v/>
      </c>
      <c r="F118" s="10">
        <f>IF('Auswertung'!$E118="","",IF('Auswertung'!$E118&gt;=1,"Ziel erreicht",IF('Auswertung'!$E118&gt;=0.9,"Nahe am Ziel","Prüfen")))</f>
        <v/>
      </c>
    </row>
  </sheetData>
  <mergeCells count="1">
    <mergeCell ref="A1:F1"/>
  </mergeCells>
  <conditionalFormatting sqref="D19:D118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F19:F118">
    <cfRule type="expression" priority="3" dxfId="2">
      <formula>$F19="Prüfen"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17" customWidth="1" min="3" max="3"/>
    <col width="11" customWidth="1" min="4" max="4"/>
    <col width="20" customWidth="1" min="5" max="5"/>
    <col width="20" customWidth="1" min="6" max="6"/>
    <col width="20" customWidth="1" min="8" max="8"/>
    <col width="25" customWidth="1" min="9" max="9"/>
    <col width="18" customWidth="1" min="10" max="10"/>
  </cols>
  <sheetData>
    <row r="1">
      <c r="A1" s="1" t="inlineStr">
        <is>
          <t>Mitarbeitende/r</t>
        </is>
      </c>
      <c r="B1" s="1" t="inlineStr">
        <is>
          <t>Personal-Nr.</t>
        </is>
      </c>
      <c r="C1" s="1" t="inlineStr">
        <is>
          <t>Standort</t>
        </is>
      </c>
      <c r="D1" s="1" t="inlineStr">
        <is>
          <t>Kanton</t>
        </is>
      </c>
      <c r="E1" s="1" t="inlineStr">
        <is>
          <t>Sollstunden pro Tag</t>
        </is>
      </c>
      <c r="F1" s="1" t="inlineStr">
        <is>
          <t>Beschäftigungsgrad</t>
        </is>
      </c>
      <c r="H1" s="1" t="inlineStr">
        <is>
          <t>Arbeitsmodelle</t>
        </is>
      </c>
      <c r="I1" s="1" t="inlineStr">
        <is>
          <t>Abwesenheitsarten</t>
        </is>
      </c>
      <c r="J1" s="1" t="inlineStr">
        <is>
          <t>Erfassungsstatus</t>
        </is>
      </c>
    </row>
    <row r="2">
      <c r="A2" s="4" t="inlineStr">
        <is>
          <t>Andrea Keller</t>
        </is>
      </c>
      <c r="B2" s="4" t="inlineStr">
        <is>
          <t>P1001</t>
        </is>
      </c>
      <c r="C2" s="4" t="inlineStr">
        <is>
          <t>Zürich</t>
        </is>
      </c>
      <c r="D2" s="4" t="inlineStr">
        <is>
          <t>ZH</t>
        </is>
      </c>
      <c r="E2" s="8" t="n">
        <v>8.4</v>
      </c>
      <c r="F2" s="18" t="n">
        <v>1</v>
      </c>
      <c r="H2" s="4" t="inlineStr">
        <is>
          <t>Vollzeit</t>
        </is>
      </c>
      <c r="I2" s="4" t="inlineStr">
        <is>
          <t>Keine</t>
        </is>
      </c>
      <c r="J2" s="4" t="inlineStr">
        <is>
          <t>Erfasst</t>
        </is>
      </c>
    </row>
    <row r="3">
      <c r="A3" s="4" t="inlineStr">
        <is>
          <t>Markus Meier</t>
        </is>
      </c>
      <c r="B3" s="4" t="inlineStr">
        <is>
          <t>P1002</t>
        </is>
      </c>
      <c r="C3" s="4" t="inlineStr">
        <is>
          <t>Bern</t>
        </is>
      </c>
      <c r="D3" s="4" t="inlineStr">
        <is>
          <t>BE</t>
        </is>
      </c>
      <c r="E3" s="8" t="n">
        <v>8</v>
      </c>
      <c r="F3" s="18" t="n">
        <v>1</v>
      </c>
      <c r="H3" s="4" t="inlineStr">
        <is>
          <t>Teilzeit 80 %</t>
        </is>
      </c>
      <c r="I3" s="4" t="inlineStr">
        <is>
          <t>Ferien</t>
        </is>
      </c>
      <c r="J3" s="4" t="inlineStr">
        <is>
          <t>Prüfen</t>
        </is>
      </c>
    </row>
    <row r="4">
      <c r="A4" s="4" t="inlineStr">
        <is>
          <t>Sandra Müller</t>
        </is>
      </c>
      <c r="B4" s="4" t="inlineStr">
        <is>
          <t>P1003</t>
        </is>
      </c>
      <c r="C4" s="4" t="inlineStr">
        <is>
          <t>Basel</t>
        </is>
      </c>
      <c r="D4" s="4" t="inlineStr">
        <is>
          <t>BS</t>
        </is>
      </c>
      <c r="E4" s="8" t="n">
        <v>6.72</v>
      </c>
      <c r="F4" s="18" t="n">
        <v>0.8</v>
      </c>
      <c r="H4" s="4" t="inlineStr">
        <is>
          <t>Teilzeit 85 %</t>
        </is>
      </c>
      <c r="I4" s="4" t="inlineStr">
        <is>
          <t>Krankheit</t>
        </is>
      </c>
      <c r="J4" s="4" t="n"/>
    </row>
    <row r="5">
      <c r="A5" s="4" t="inlineStr">
        <is>
          <t>Thomas Frei</t>
        </is>
      </c>
      <c r="B5" s="4" t="inlineStr">
        <is>
          <t>P1004</t>
        </is>
      </c>
      <c r="C5" s="4" t="inlineStr">
        <is>
          <t>Lausanne</t>
        </is>
      </c>
      <c r="D5" s="4" t="inlineStr">
        <is>
          <t>VD</t>
        </is>
      </c>
      <c r="E5" s="8" t="n">
        <v>8.4</v>
      </c>
      <c r="F5" s="18" t="n">
        <v>1</v>
      </c>
      <c r="H5" s="4" t="inlineStr">
        <is>
          <t>Teilzeit 60 %</t>
        </is>
      </c>
      <c r="I5" s="4" t="inlineStr">
        <is>
          <t>Unfall</t>
        </is>
      </c>
      <c r="J5" s="4" t="n"/>
    </row>
    <row r="6">
      <c r="A6" s="4" t="inlineStr">
        <is>
          <t>Nicole Wenger</t>
        </is>
      </c>
      <c r="B6" s="4" t="inlineStr">
        <is>
          <t>P1005</t>
        </is>
      </c>
      <c r="C6" s="4" t="inlineStr">
        <is>
          <t>Luzern</t>
        </is>
      </c>
      <c r="D6" s="4" t="inlineStr">
        <is>
          <t>LU</t>
        </is>
      </c>
      <c r="E6" s="8" t="n">
        <v>7.14</v>
      </c>
      <c r="F6" s="18" t="n">
        <v>0.85</v>
      </c>
      <c r="H6" s="4" t="n"/>
      <c r="I6" s="4" t="inlineStr">
        <is>
          <t>Weiterbildung</t>
        </is>
      </c>
      <c r="J6" s="4" t="n"/>
    </row>
    <row r="7">
      <c r="A7" s="4" t="inlineStr">
        <is>
          <t>Reto Brunner</t>
        </is>
      </c>
      <c r="B7" s="4" t="inlineStr">
        <is>
          <t>P1006</t>
        </is>
      </c>
      <c r="C7" s="4" t="inlineStr">
        <is>
          <t>St. Gallen</t>
        </is>
      </c>
      <c r="D7" s="4" t="inlineStr">
        <is>
          <t>SG</t>
        </is>
      </c>
      <c r="E7" s="8" t="n">
        <v>8</v>
      </c>
      <c r="F7" s="18" t="n">
        <v>1</v>
      </c>
      <c r="H7" s="4" t="n"/>
      <c r="I7" s="4" t="inlineStr">
        <is>
          <t>Militär/Zivildienst</t>
        </is>
      </c>
      <c r="J7" s="4" t="n"/>
    </row>
    <row r="8">
      <c r="A8" s="4" t="inlineStr">
        <is>
          <t>Claudia Rossi</t>
        </is>
      </c>
      <c r="B8" s="4" t="inlineStr">
        <is>
          <t>P1007</t>
        </is>
      </c>
      <c r="C8" s="4" t="inlineStr">
        <is>
          <t>Lugano</t>
        </is>
      </c>
      <c r="D8" s="4" t="inlineStr">
        <is>
          <t>TI</t>
        </is>
      </c>
      <c r="E8" s="8" t="n">
        <v>6.72</v>
      </c>
      <c r="F8" s="18" t="n">
        <v>0.8</v>
      </c>
      <c r="H8" s="4" t="n"/>
      <c r="I8" s="4" t="inlineStr">
        <is>
          <t>Feiertag</t>
        </is>
      </c>
      <c r="J8" s="4" t="n"/>
    </row>
    <row r="9">
      <c r="A9" s="4" t="inlineStr">
        <is>
          <t>Stefan Huber</t>
        </is>
      </c>
      <c r="B9" s="4" t="inlineStr">
        <is>
          <t>P1008</t>
        </is>
      </c>
      <c r="C9" s="4" t="inlineStr">
        <is>
          <t>Winterthur</t>
        </is>
      </c>
      <c r="D9" s="4" t="inlineStr">
        <is>
          <t>ZH</t>
        </is>
      </c>
      <c r="E9" s="8" t="n">
        <v>8.4</v>
      </c>
      <c r="F9" s="18" t="n">
        <v>1</v>
      </c>
      <c r="H9" s="4" t="n"/>
      <c r="I9" s="4" t="n"/>
      <c r="J9" s="4" t="n"/>
    </row>
    <row r="10">
      <c r="A10" s="4" t="n"/>
      <c r="B10" s="4" t="n"/>
      <c r="C10" s="4" t="n"/>
      <c r="D10" s="4" t="n"/>
      <c r="E10" s="8" t="n"/>
      <c r="F10" s="18" t="n"/>
      <c r="H10" s="4" t="n"/>
      <c r="I10" s="4" t="n"/>
      <c r="J10" s="4" t="n"/>
    </row>
    <row r="11">
      <c r="A11" s="4" t="n"/>
      <c r="B11" s="4" t="n"/>
      <c r="C11" s="4" t="n"/>
      <c r="D11" s="4" t="n"/>
      <c r="E11" s="8" t="n"/>
      <c r="F11" s="18" t="n"/>
      <c r="H11" s="4" t="n"/>
      <c r="I11" s="4" t="n"/>
      <c r="J11" s="4" t="n"/>
    </row>
    <row r="12">
      <c r="A12" s="4" t="n"/>
      <c r="B12" s="4" t="n"/>
      <c r="C12" s="4" t="n"/>
      <c r="D12" s="4" t="n"/>
      <c r="E12" s="8" t="n"/>
      <c r="F12" s="18" t="n"/>
      <c r="H12" s="4" t="n"/>
      <c r="I12" s="4" t="n"/>
      <c r="J12" s="4" t="n"/>
    </row>
    <row r="13">
      <c r="A13" s="4" t="n"/>
      <c r="B13" s="4" t="n"/>
      <c r="C13" s="4" t="n"/>
      <c r="D13" s="4" t="n"/>
      <c r="E13" s="8" t="n"/>
      <c r="F13" s="18" t="n"/>
      <c r="H13" s="4" t="n"/>
      <c r="I13" s="4" t="n"/>
      <c r="J13" s="4" t="n"/>
    </row>
    <row r="14">
      <c r="A14" s="4" t="n"/>
      <c r="B14" s="4" t="n"/>
      <c r="C14" s="4" t="n"/>
      <c r="D14" s="4" t="n"/>
      <c r="E14" s="8" t="n"/>
      <c r="F14" s="18" t="n"/>
      <c r="H14" s="4" t="n"/>
      <c r="I14" s="4" t="n"/>
      <c r="J14" s="4" t="n"/>
    </row>
    <row r="15">
      <c r="A15" s="4" t="n"/>
      <c r="B15" s="4" t="n"/>
      <c r="C15" s="4" t="n"/>
      <c r="D15" s="4" t="n"/>
      <c r="E15" s="8" t="n"/>
      <c r="F15" s="18" t="n"/>
      <c r="H15" s="4" t="n"/>
      <c r="I15" s="4" t="n"/>
      <c r="J15" s="4" t="n"/>
    </row>
    <row r="16">
      <c r="A16" s="4" t="n"/>
      <c r="B16" s="4" t="n"/>
      <c r="C16" s="4" t="n"/>
      <c r="D16" s="4" t="n"/>
      <c r="E16" s="8" t="n"/>
      <c r="F16" s="18" t="n"/>
      <c r="H16" s="4" t="n"/>
      <c r="I16" s="4" t="n"/>
      <c r="J16" s="4" t="n"/>
    </row>
    <row r="17">
      <c r="A17" s="4" t="n"/>
      <c r="B17" s="4" t="n"/>
      <c r="C17" s="4" t="n"/>
      <c r="D17" s="4" t="n"/>
      <c r="E17" s="8" t="n"/>
      <c r="F17" s="18" t="n"/>
      <c r="H17" s="4" t="n"/>
      <c r="I17" s="4" t="n"/>
      <c r="J17" s="4" t="n"/>
    </row>
    <row r="18">
      <c r="A18" s="4" t="n"/>
      <c r="B18" s="4" t="n"/>
      <c r="C18" s="4" t="n"/>
      <c r="D18" s="4" t="n"/>
      <c r="E18" s="8" t="n"/>
      <c r="F18" s="18" t="n"/>
      <c r="H18" s="4" t="n"/>
      <c r="I18" s="4" t="n"/>
      <c r="J18" s="4" t="n"/>
    </row>
    <row r="19">
      <c r="A19" s="4" t="n"/>
      <c r="B19" s="4" t="n"/>
      <c r="C19" s="4" t="n"/>
      <c r="D19" s="4" t="n"/>
      <c r="E19" s="8" t="n"/>
      <c r="F19" s="18" t="n"/>
      <c r="H19" s="4" t="n"/>
      <c r="I19" s="4" t="n"/>
      <c r="J19" s="4" t="n"/>
    </row>
    <row r="20">
      <c r="A20" s="4" t="n"/>
      <c r="B20" s="4" t="n"/>
      <c r="C20" s="4" t="n"/>
      <c r="D20" s="4" t="n"/>
      <c r="E20" s="8" t="n"/>
      <c r="F20" s="18" t="n"/>
      <c r="H20" s="4" t="n"/>
      <c r="I20" s="4" t="n"/>
      <c r="J20" s="4" t="n"/>
    </row>
    <row r="21">
      <c r="A21" s="4" t="n"/>
      <c r="B21" s="4" t="n"/>
      <c r="C21" s="4" t="n"/>
      <c r="D21" s="4" t="n"/>
      <c r="E21" s="8" t="n"/>
      <c r="F21" s="18" t="n"/>
      <c r="H21" s="4" t="n"/>
      <c r="I21" s="4" t="n"/>
      <c r="J21" s="4" t="n"/>
    </row>
    <row r="22">
      <c r="A22" s="4" t="n"/>
      <c r="B22" s="4" t="n"/>
      <c r="C22" s="4" t="n"/>
      <c r="D22" s="4" t="n"/>
      <c r="E22" s="8" t="n"/>
      <c r="F22" s="18" t="n"/>
      <c r="H22" s="4" t="n"/>
      <c r="I22" s="4" t="n"/>
      <c r="J22" s="4" t="n"/>
    </row>
    <row r="23">
      <c r="A23" s="4" t="n"/>
      <c r="B23" s="4" t="n"/>
      <c r="C23" s="4" t="n"/>
      <c r="D23" s="4" t="n"/>
      <c r="E23" s="8" t="n"/>
      <c r="F23" s="18" t="n"/>
      <c r="H23" s="4" t="n"/>
      <c r="I23" s="4" t="n"/>
      <c r="J23" s="4" t="n"/>
    </row>
    <row r="24">
      <c r="A24" s="4" t="n"/>
      <c r="B24" s="4" t="n"/>
      <c r="C24" s="4" t="n"/>
      <c r="D24" s="4" t="n"/>
      <c r="E24" s="8" t="n"/>
      <c r="F24" s="18" t="n"/>
      <c r="H24" s="4" t="n"/>
      <c r="I24" s="4" t="n"/>
      <c r="J24" s="4" t="n"/>
    </row>
    <row r="25">
      <c r="A25" s="4" t="n"/>
      <c r="B25" s="4" t="n"/>
      <c r="C25" s="4" t="n"/>
      <c r="D25" s="4" t="n"/>
      <c r="E25" s="8" t="n"/>
      <c r="F25" s="18" t="n"/>
      <c r="H25" s="4" t="n"/>
      <c r="I25" s="4" t="n"/>
      <c r="J25" s="4" t="n"/>
    </row>
    <row r="26">
      <c r="A26" s="4" t="n"/>
      <c r="B26" s="4" t="n"/>
      <c r="C26" s="4" t="n"/>
      <c r="D26" s="4" t="n"/>
      <c r="E26" s="8" t="n"/>
      <c r="F26" s="18" t="n"/>
      <c r="H26" s="4" t="n"/>
      <c r="I26" s="4" t="n"/>
      <c r="J26" s="4" t="n"/>
    </row>
    <row r="27">
      <c r="A27" s="4" t="n"/>
      <c r="B27" s="4" t="n"/>
      <c r="C27" s="4" t="n"/>
      <c r="D27" s="4" t="n"/>
      <c r="E27" s="8" t="n"/>
      <c r="F27" s="18" t="n"/>
      <c r="H27" s="4" t="n"/>
      <c r="I27" s="4" t="n"/>
      <c r="J27" s="4" t="n"/>
    </row>
    <row r="28">
      <c r="A28" s="4" t="n"/>
      <c r="B28" s="4" t="n"/>
      <c r="C28" s="4" t="n"/>
      <c r="D28" s="4" t="n"/>
      <c r="E28" s="8" t="n"/>
      <c r="F28" s="18" t="n"/>
      <c r="H28" s="4" t="n"/>
      <c r="I28" s="4" t="n"/>
      <c r="J28" s="4" t="n"/>
    </row>
    <row r="29">
      <c r="A29" s="4" t="n"/>
      <c r="B29" s="4" t="n"/>
      <c r="C29" s="4" t="n"/>
      <c r="D29" s="4" t="n"/>
      <c r="E29" s="8" t="n"/>
      <c r="F29" s="18" t="n"/>
      <c r="H29" s="4" t="n"/>
      <c r="I29" s="4" t="n"/>
      <c r="J29" s="4" t="n"/>
    </row>
    <row r="30">
      <c r="A30" s="4" t="n"/>
      <c r="B30" s="4" t="n"/>
      <c r="C30" s="4" t="n"/>
      <c r="D30" s="4" t="n"/>
      <c r="E30" s="8" t="n"/>
      <c r="F30" s="18" t="n"/>
      <c r="H30" s="4" t="n"/>
      <c r="I30" s="4" t="n"/>
      <c r="J30" s="4" t="n"/>
    </row>
    <row r="31">
      <c r="A31" s="4" t="n"/>
      <c r="B31" s="4" t="n"/>
      <c r="C31" s="4" t="n"/>
      <c r="D31" s="4" t="n"/>
      <c r="E31" s="8" t="n"/>
      <c r="F31" s="18" t="n"/>
      <c r="H31" s="4" t="n"/>
      <c r="I31" s="4" t="n"/>
      <c r="J31" s="4" t="n"/>
    </row>
    <row r="32">
      <c r="A32" s="4" t="n"/>
      <c r="B32" s="4" t="n"/>
      <c r="C32" s="4" t="n"/>
      <c r="D32" s="4" t="n"/>
      <c r="E32" s="8" t="n"/>
      <c r="F32" s="18" t="n"/>
      <c r="H32" s="4" t="n"/>
      <c r="I32" s="4" t="n"/>
      <c r="J32" s="4" t="n"/>
    </row>
    <row r="33">
      <c r="A33" s="4" t="n"/>
      <c r="B33" s="4" t="n"/>
      <c r="C33" s="4" t="n"/>
      <c r="D33" s="4" t="n"/>
      <c r="E33" s="8" t="n"/>
      <c r="F33" s="18" t="n"/>
      <c r="H33" s="4" t="n"/>
      <c r="I33" s="4" t="n"/>
      <c r="J33" s="4" t="n"/>
    </row>
    <row r="34">
      <c r="A34" s="4" t="n"/>
      <c r="B34" s="4" t="n"/>
      <c r="C34" s="4" t="n"/>
      <c r="D34" s="4" t="n"/>
      <c r="E34" s="8" t="n"/>
      <c r="F34" s="18" t="n"/>
      <c r="H34" s="4" t="n"/>
      <c r="I34" s="4" t="n"/>
      <c r="J34" s="4" t="n"/>
    </row>
    <row r="35">
      <c r="A35" s="4" t="n"/>
      <c r="B35" s="4" t="n"/>
      <c r="C35" s="4" t="n"/>
      <c r="D35" s="4" t="n"/>
      <c r="E35" s="8" t="n"/>
      <c r="F35" s="18" t="n"/>
      <c r="H35" s="4" t="n"/>
      <c r="I35" s="4" t="n"/>
      <c r="J35" s="4" t="n"/>
    </row>
    <row r="36">
      <c r="A36" s="4" t="n"/>
      <c r="B36" s="4" t="n"/>
      <c r="C36" s="4" t="n"/>
      <c r="D36" s="4" t="n"/>
      <c r="E36" s="8" t="n"/>
      <c r="F36" s="18" t="n"/>
      <c r="H36" s="4" t="n"/>
      <c r="I36" s="4" t="n"/>
      <c r="J36" s="4" t="n"/>
    </row>
    <row r="37">
      <c r="A37" s="4" t="n"/>
      <c r="B37" s="4" t="n"/>
      <c r="C37" s="4" t="n"/>
      <c r="D37" s="4" t="n"/>
      <c r="E37" s="8" t="n"/>
      <c r="F37" s="18" t="n"/>
      <c r="H37" s="4" t="n"/>
      <c r="I37" s="4" t="n"/>
      <c r="J37" s="4" t="n"/>
    </row>
    <row r="38">
      <c r="A38" s="4" t="n"/>
      <c r="B38" s="4" t="n"/>
      <c r="C38" s="4" t="n"/>
      <c r="D38" s="4" t="n"/>
      <c r="E38" s="8" t="n"/>
      <c r="F38" s="18" t="n"/>
      <c r="H38" s="4" t="n"/>
      <c r="I38" s="4" t="n"/>
      <c r="J38" s="4" t="n"/>
    </row>
    <row r="39">
      <c r="A39" s="4" t="n"/>
      <c r="B39" s="4" t="n"/>
      <c r="C39" s="4" t="n"/>
      <c r="D39" s="4" t="n"/>
      <c r="E39" s="8" t="n"/>
      <c r="F39" s="18" t="n"/>
      <c r="H39" s="4" t="n"/>
      <c r="I39" s="4" t="n"/>
      <c r="J39" s="4" t="n"/>
    </row>
    <row r="40">
      <c r="A40" s="4" t="n"/>
      <c r="B40" s="4" t="n"/>
      <c r="C40" s="4" t="n"/>
      <c r="D40" s="4" t="n"/>
      <c r="E40" s="8" t="n"/>
      <c r="F40" s="18" t="n"/>
      <c r="H40" s="4" t="n"/>
      <c r="I40" s="4" t="n"/>
      <c r="J40" s="4" t="n"/>
    </row>
    <row r="41">
      <c r="A41" s="4" t="n"/>
      <c r="B41" s="4" t="n"/>
      <c r="C41" s="4" t="n"/>
      <c r="D41" s="4" t="n"/>
      <c r="E41" s="8" t="n"/>
      <c r="F41" s="18" t="n"/>
      <c r="H41" s="4" t="n"/>
      <c r="I41" s="4" t="n"/>
      <c r="J41" s="4" t="n"/>
    </row>
    <row r="42">
      <c r="A42" s="4" t="n"/>
      <c r="B42" s="4" t="n"/>
      <c r="C42" s="4" t="n"/>
      <c r="D42" s="4" t="n"/>
      <c r="E42" s="8" t="n"/>
      <c r="F42" s="18" t="n"/>
      <c r="H42" s="4" t="n"/>
      <c r="I42" s="4" t="n"/>
      <c r="J42" s="4" t="n"/>
    </row>
    <row r="43">
      <c r="A43" s="4" t="n"/>
      <c r="B43" s="4" t="n"/>
      <c r="C43" s="4" t="n"/>
      <c r="D43" s="4" t="n"/>
      <c r="E43" s="8" t="n"/>
      <c r="F43" s="18" t="n"/>
      <c r="H43" s="4" t="n"/>
      <c r="I43" s="4" t="n"/>
      <c r="J43" s="4" t="n"/>
    </row>
    <row r="44">
      <c r="A44" s="4" t="n"/>
      <c r="B44" s="4" t="n"/>
      <c r="C44" s="4" t="n"/>
      <c r="D44" s="4" t="n"/>
      <c r="E44" s="8" t="n"/>
      <c r="F44" s="18" t="n"/>
      <c r="H44" s="4" t="n"/>
      <c r="I44" s="4" t="n"/>
      <c r="J44" s="4" t="n"/>
    </row>
    <row r="45">
      <c r="A45" s="4" t="n"/>
      <c r="B45" s="4" t="n"/>
      <c r="C45" s="4" t="n"/>
      <c r="D45" s="4" t="n"/>
      <c r="E45" s="8" t="n"/>
      <c r="F45" s="18" t="n"/>
      <c r="H45" s="4" t="n"/>
      <c r="I45" s="4" t="n"/>
      <c r="J45" s="4" t="n"/>
    </row>
    <row r="46">
      <c r="A46" s="4" t="n"/>
      <c r="B46" s="4" t="n"/>
      <c r="C46" s="4" t="n"/>
      <c r="D46" s="4" t="n"/>
      <c r="E46" s="8" t="n"/>
      <c r="F46" s="18" t="n"/>
      <c r="H46" s="4" t="n"/>
      <c r="I46" s="4" t="n"/>
      <c r="J46" s="4" t="n"/>
    </row>
    <row r="47">
      <c r="A47" s="4" t="n"/>
      <c r="B47" s="4" t="n"/>
      <c r="C47" s="4" t="n"/>
      <c r="D47" s="4" t="n"/>
      <c r="E47" s="8" t="n"/>
      <c r="F47" s="18" t="n"/>
      <c r="H47" s="4" t="n"/>
      <c r="I47" s="4" t="n"/>
      <c r="J47" s="4" t="n"/>
    </row>
    <row r="48">
      <c r="A48" s="4" t="n"/>
      <c r="B48" s="4" t="n"/>
      <c r="C48" s="4" t="n"/>
      <c r="D48" s="4" t="n"/>
      <c r="E48" s="8" t="n"/>
      <c r="F48" s="18" t="n"/>
      <c r="H48" s="4" t="n"/>
      <c r="I48" s="4" t="n"/>
      <c r="J48" s="4" t="n"/>
    </row>
    <row r="49">
      <c r="A49" s="4" t="n"/>
      <c r="B49" s="4" t="n"/>
      <c r="C49" s="4" t="n"/>
      <c r="D49" s="4" t="n"/>
      <c r="E49" s="8" t="n"/>
      <c r="F49" s="18" t="n"/>
      <c r="H49" s="4" t="n"/>
      <c r="I49" s="4" t="n"/>
      <c r="J49" s="4" t="n"/>
    </row>
    <row r="50">
      <c r="A50" s="4" t="n"/>
      <c r="B50" s="4" t="n"/>
      <c r="C50" s="4" t="n"/>
      <c r="D50" s="4" t="n"/>
      <c r="E50" s="8" t="n"/>
      <c r="F50" s="18" t="n"/>
      <c r="H50" s="4" t="n"/>
      <c r="I50" s="4" t="n"/>
      <c r="J50" s="4" t="n"/>
    </row>
    <row r="51">
      <c r="A51" s="4" t="n"/>
      <c r="B51" s="4" t="n"/>
      <c r="C51" s="4" t="n"/>
      <c r="D51" s="4" t="n"/>
      <c r="E51" s="8" t="n"/>
      <c r="F51" s="18" t="n"/>
      <c r="H51" s="4" t="n"/>
      <c r="I51" s="4" t="n"/>
      <c r="J51" s="4" t="n"/>
    </row>
    <row r="52">
      <c r="A52" s="4" t="n"/>
      <c r="B52" s="4" t="n"/>
      <c r="C52" s="4" t="n"/>
      <c r="D52" s="4" t="n"/>
      <c r="E52" s="8" t="n"/>
      <c r="F52" s="18" t="n"/>
      <c r="H52" s="4" t="n"/>
      <c r="I52" s="4" t="n"/>
      <c r="J52" s="4" t="n"/>
    </row>
    <row r="53">
      <c r="A53" s="4" t="n"/>
      <c r="B53" s="4" t="n"/>
      <c r="C53" s="4" t="n"/>
      <c r="D53" s="4" t="n"/>
      <c r="E53" s="8" t="n"/>
      <c r="F53" s="18" t="n"/>
      <c r="H53" s="4" t="n"/>
      <c r="I53" s="4" t="n"/>
      <c r="J53" s="4" t="n"/>
    </row>
    <row r="54">
      <c r="A54" s="4" t="n"/>
      <c r="B54" s="4" t="n"/>
      <c r="C54" s="4" t="n"/>
      <c r="D54" s="4" t="n"/>
      <c r="E54" s="8" t="n"/>
      <c r="F54" s="18" t="n"/>
      <c r="H54" s="4" t="n"/>
      <c r="I54" s="4" t="n"/>
      <c r="J54" s="4" t="n"/>
    </row>
    <row r="55">
      <c r="A55" s="4" t="n"/>
      <c r="B55" s="4" t="n"/>
      <c r="C55" s="4" t="n"/>
      <c r="D55" s="4" t="n"/>
      <c r="E55" s="8" t="n"/>
      <c r="F55" s="18" t="n"/>
      <c r="H55" s="4" t="n"/>
      <c r="I55" s="4" t="n"/>
      <c r="J55" s="4" t="n"/>
    </row>
    <row r="56">
      <c r="A56" s="4" t="n"/>
      <c r="B56" s="4" t="n"/>
      <c r="C56" s="4" t="n"/>
      <c r="D56" s="4" t="n"/>
      <c r="E56" s="8" t="n"/>
      <c r="F56" s="18" t="n"/>
      <c r="H56" s="4" t="n"/>
      <c r="I56" s="4" t="n"/>
      <c r="J56" s="4" t="n"/>
    </row>
    <row r="57">
      <c r="A57" s="4" t="n"/>
      <c r="B57" s="4" t="n"/>
      <c r="C57" s="4" t="n"/>
      <c r="D57" s="4" t="n"/>
      <c r="E57" s="8" t="n"/>
      <c r="F57" s="18" t="n"/>
      <c r="H57" s="4" t="n"/>
      <c r="I57" s="4" t="n"/>
      <c r="J57" s="4" t="n"/>
    </row>
    <row r="58">
      <c r="A58" s="4" t="n"/>
      <c r="B58" s="4" t="n"/>
      <c r="C58" s="4" t="n"/>
      <c r="D58" s="4" t="n"/>
      <c r="E58" s="8" t="n"/>
      <c r="F58" s="18" t="n"/>
      <c r="H58" s="4" t="n"/>
      <c r="I58" s="4" t="n"/>
      <c r="J58" s="4" t="n"/>
    </row>
    <row r="59">
      <c r="A59" s="4" t="n"/>
      <c r="B59" s="4" t="n"/>
      <c r="C59" s="4" t="n"/>
      <c r="D59" s="4" t="n"/>
      <c r="E59" s="8" t="n"/>
      <c r="F59" s="18" t="n"/>
      <c r="H59" s="4" t="n"/>
      <c r="I59" s="4" t="n"/>
      <c r="J59" s="4" t="n"/>
    </row>
    <row r="60">
      <c r="A60" s="4" t="n"/>
      <c r="B60" s="4" t="n"/>
      <c r="C60" s="4" t="n"/>
      <c r="D60" s="4" t="n"/>
      <c r="E60" s="8" t="n"/>
      <c r="F60" s="18" t="n"/>
      <c r="H60" s="4" t="n"/>
      <c r="I60" s="4" t="n"/>
      <c r="J60" s="4" t="n"/>
    </row>
    <row r="61">
      <c r="A61" s="4" t="n"/>
      <c r="B61" s="4" t="n"/>
      <c r="C61" s="4" t="n"/>
      <c r="D61" s="4" t="n"/>
      <c r="E61" s="8" t="n"/>
      <c r="F61" s="18" t="n"/>
      <c r="H61" s="4" t="n"/>
      <c r="I61" s="4" t="n"/>
      <c r="J61" s="4" t="n"/>
    </row>
    <row r="62">
      <c r="A62" s="4" t="n"/>
      <c r="B62" s="4" t="n"/>
      <c r="C62" s="4" t="n"/>
      <c r="D62" s="4" t="n"/>
      <c r="E62" s="8" t="n"/>
      <c r="F62" s="18" t="n"/>
      <c r="H62" s="4" t="n"/>
      <c r="I62" s="4" t="n"/>
      <c r="J62" s="4" t="n"/>
    </row>
    <row r="63">
      <c r="A63" s="4" t="n"/>
      <c r="B63" s="4" t="n"/>
      <c r="C63" s="4" t="n"/>
      <c r="D63" s="4" t="n"/>
      <c r="E63" s="8" t="n"/>
      <c r="F63" s="18" t="n"/>
      <c r="H63" s="4" t="n"/>
      <c r="I63" s="4" t="n"/>
      <c r="J63" s="4" t="n"/>
    </row>
    <row r="64">
      <c r="A64" s="4" t="n"/>
      <c r="B64" s="4" t="n"/>
      <c r="C64" s="4" t="n"/>
      <c r="D64" s="4" t="n"/>
      <c r="E64" s="8" t="n"/>
      <c r="F64" s="18" t="n"/>
      <c r="H64" s="4" t="n"/>
      <c r="I64" s="4" t="n"/>
      <c r="J64" s="4" t="n"/>
    </row>
    <row r="65">
      <c r="A65" s="4" t="n"/>
      <c r="B65" s="4" t="n"/>
      <c r="C65" s="4" t="n"/>
      <c r="D65" s="4" t="n"/>
      <c r="E65" s="8" t="n"/>
      <c r="F65" s="18" t="n"/>
      <c r="H65" s="4" t="n"/>
      <c r="I65" s="4" t="n"/>
      <c r="J65" s="4" t="n"/>
    </row>
    <row r="66">
      <c r="A66" s="4" t="n"/>
      <c r="B66" s="4" t="n"/>
      <c r="C66" s="4" t="n"/>
      <c r="D66" s="4" t="n"/>
      <c r="E66" s="8" t="n"/>
      <c r="F66" s="18" t="n"/>
      <c r="H66" s="4" t="n"/>
      <c r="I66" s="4" t="n"/>
      <c r="J66" s="4" t="n"/>
    </row>
    <row r="67">
      <c r="A67" s="4" t="n"/>
      <c r="B67" s="4" t="n"/>
      <c r="C67" s="4" t="n"/>
      <c r="D67" s="4" t="n"/>
      <c r="E67" s="8" t="n"/>
      <c r="F67" s="18" t="n"/>
      <c r="H67" s="4" t="n"/>
      <c r="I67" s="4" t="n"/>
      <c r="J67" s="4" t="n"/>
    </row>
    <row r="68">
      <c r="A68" s="4" t="n"/>
      <c r="B68" s="4" t="n"/>
      <c r="C68" s="4" t="n"/>
      <c r="D68" s="4" t="n"/>
      <c r="E68" s="8" t="n"/>
      <c r="F68" s="18" t="n"/>
      <c r="H68" s="4" t="n"/>
      <c r="I68" s="4" t="n"/>
      <c r="J68" s="4" t="n"/>
    </row>
    <row r="69">
      <c r="A69" s="4" t="n"/>
      <c r="B69" s="4" t="n"/>
      <c r="C69" s="4" t="n"/>
      <c r="D69" s="4" t="n"/>
      <c r="E69" s="8" t="n"/>
      <c r="F69" s="18" t="n"/>
      <c r="H69" s="4" t="n"/>
      <c r="I69" s="4" t="n"/>
      <c r="J69" s="4" t="n"/>
    </row>
    <row r="70">
      <c r="A70" s="4" t="n"/>
      <c r="B70" s="4" t="n"/>
      <c r="C70" s="4" t="n"/>
      <c r="D70" s="4" t="n"/>
      <c r="E70" s="8" t="n"/>
      <c r="F70" s="18" t="n"/>
      <c r="H70" s="4" t="n"/>
      <c r="I70" s="4" t="n"/>
      <c r="J70" s="4" t="n"/>
    </row>
    <row r="71">
      <c r="A71" s="4" t="n"/>
      <c r="B71" s="4" t="n"/>
      <c r="C71" s="4" t="n"/>
      <c r="D71" s="4" t="n"/>
      <c r="E71" s="8" t="n"/>
      <c r="F71" s="18" t="n"/>
      <c r="H71" s="4" t="n"/>
      <c r="I71" s="4" t="n"/>
      <c r="J71" s="4" t="n"/>
    </row>
    <row r="72">
      <c r="A72" s="4" t="n"/>
      <c r="B72" s="4" t="n"/>
      <c r="C72" s="4" t="n"/>
      <c r="D72" s="4" t="n"/>
      <c r="E72" s="8" t="n"/>
      <c r="F72" s="18" t="n"/>
      <c r="H72" s="4" t="n"/>
      <c r="I72" s="4" t="n"/>
      <c r="J72" s="4" t="n"/>
    </row>
    <row r="73">
      <c r="A73" s="4" t="n"/>
      <c r="B73" s="4" t="n"/>
      <c r="C73" s="4" t="n"/>
      <c r="D73" s="4" t="n"/>
      <c r="E73" s="8" t="n"/>
      <c r="F73" s="18" t="n"/>
      <c r="H73" s="4" t="n"/>
      <c r="I73" s="4" t="n"/>
      <c r="J73" s="4" t="n"/>
    </row>
    <row r="74">
      <c r="A74" s="4" t="n"/>
      <c r="B74" s="4" t="n"/>
      <c r="C74" s="4" t="n"/>
      <c r="D74" s="4" t="n"/>
      <c r="E74" s="8" t="n"/>
      <c r="F74" s="18" t="n"/>
      <c r="H74" s="4" t="n"/>
      <c r="I74" s="4" t="n"/>
      <c r="J74" s="4" t="n"/>
    </row>
    <row r="75">
      <c r="A75" s="4" t="n"/>
      <c r="B75" s="4" t="n"/>
      <c r="C75" s="4" t="n"/>
      <c r="D75" s="4" t="n"/>
      <c r="E75" s="8" t="n"/>
      <c r="F75" s="18" t="n"/>
      <c r="H75" s="4" t="n"/>
      <c r="I75" s="4" t="n"/>
      <c r="J75" s="4" t="n"/>
    </row>
    <row r="76">
      <c r="A76" s="4" t="n"/>
      <c r="B76" s="4" t="n"/>
      <c r="C76" s="4" t="n"/>
      <c r="D76" s="4" t="n"/>
      <c r="E76" s="8" t="n"/>
      <c r="F76" s="18" t="n"/>
      <c r="H76" s="4" t="n"/>
      <c r="I76" s="4" t="n"/>
      <c r="J76" s="4" t="n"/>
    </row>
    <row r="77">
      <c r="A77" s="4" t="n"/>
      <c r="B77" s="4" t="n"/>
      <c r="C77" s="4" t="n"/>
      <c r="D77" s="4" t="n"/>
      <c r="E77" s="8" t="n"/>
      <c r="F77" s="18" t="n"/>
      <c r="H77" s="4" t="n"/>
      <c r="I77" s="4" t="n"/>
      <c r="J77" s="4" t="n"/>
    </row>
    <row r="78">
      <c r="A78" s="4" t="n"/>
      <c r="B78" s="4" t="n"/>
      <c r="C78" s="4" t="n"/>
      <c r="D78" s="4" t="n"/>
      <c r="E78" s="8" t="n"/>
      <c r="F78" s="18" t="n"/>
      <c r="H78" s="4" t="n"/>
      <c r="I78" s="4" t="n"/>
      <c r="J78" s="4" t="n"/>
    </row>
    <row r="79">
      <c r="A79" s="4" t="n"/>
      <c r="B79" s="4" t="n"/>
      <c r="C79" s="4" t="n"/>
      <c r="D79" s="4" t="n"/>
      <c r="E79" s="8" t="n"/>
      <c r="F79" s="18" t="n"/>
      <c r="H79" s="4" t="n"/>
      <c r="I79" s="4" t="n"/>
      <c r="J79" s="4" t="n"/>
    </row>
    <row r="80">
      <c r="A80" s="4" t="n"/>
      <c r="B80" s="4" t="n"/>
      <c r="C80" s="4" t="n"/>
      <c r="D80" s="4" t="n"/>
      <c r="E80" s="8" t="n"/>
      <c r="F80" s="18" t="n"/>
      <c r="H80" s="4" t="n"/>
      <c r="I80" s="4" t="n"/>
      <c r="J80" s="4" t="n"/>
    </row>
    <row r="81">
      <c r="A81" s="4" t="n"/>
      <c r="B81" s="4" t="n"/>
      <c r="C81" s="4" t="n"/>
      <c r="D81" s="4" t="n"/>
      <c r="E81" s="8" t="n"/>
      <c r="F81" s="18" t="n"/>
      <c r="H81" s="4" t="n"/>
      <c r="I81" s="4" t="n"/>
      <c r="J81" s="4" t="n"/>
    </row>
    <row r="82">
      <c r="A82" s="4" t="n"/>
      <c r="B82" s="4" t="n"/>
      <c r="C82" s="4" t="n"/>
      <c r="D82" s="4" t="n"/>
      <c r="E82" s="8" t="n"/>
      <c r="F82" s="18" t="n"/>
      <c r="H82" s="4" t="n"/>
      <c r="I82" s="4" t="n"/>
      <c r="J82" s="4" t="n"/>
    </row>
    <row r="83">
      <c r="A83" s="4" t="n"/>
      <c r="B83" s="4" t="n"/>
      <c r="C83" s="4" t="n"/>
      <c r="D83" s="4" t="n"/>
      <c r="E83" s="8" t="n"/>
      <c r="F83" s="18" t="n"/>
      <c r="H83" s="4" t="n"/>
      <c r="I83" s="4" t="n"/>
      <c r="J83" s="4" t="n"/>
    </row>
    <row r="84">
      <c r="A84" s="4" t="n"/>
      <c r="B84" s="4" t="n"/>
      <c r="C84" s="4" t="n"/>
      <c r="D84" s="4" t="n"/>
      <c r="E84" s="8" t="n"/>
      <c r="F84" s="18" t="n"/>
      <c r="H84" s="4" t="n"/>
      <c r="I84" s="4" t="n"/>
      <c r="J84" s="4" t="n"/>
    </row>
    <row r="85">
      <c r="A85" s="4" t="n"/>
      <c r="B85" s="4" t="n"/>
      <c r="C85" s="4" t="n"/>
      <c r="D85" s="4" t="n"/>
      <c r="E85" s="8" t="n"/>
      <c r="F85" s="18" t="n"/>
      <c r="H85" s="4" t="n"/>
      <c r="I85" s="4" t="n"/>
      <c r="J85" s="4" t="n"/>
    </row>
    <row r="86">
      <c r="A86" s="4" t="n"/>
      <c r="B86" s="4" t="n"/>
      <c r="C86" s="4" t="n"/>
      <c r="D86" s="4" t="n"/>
      <c r="E86" s="8" t="n"/>
      <c r="F86" s="18" t="n"/>
      <c r="H86" s="4" t="n"/>
      <c r="I86" s="4" t="n"/>
      <c r="J86" s="4" t="n"/>
    </row>
    <row r="87">
      <c r="A87" s="4" t="n"/>
      <c r="B87" s="4" t="n"/>
      <c r="C87" s="4" t="n"/>
      <c r="D87" s="4" t="n"/>
      <c r="E87" s="8" t="n"/>
      <c r="F87" s="18" t="n"/>
      <c r="H87" s="4" t="n"/>
      <c r="I87" s="4" t="n"/>
      <c r="J87" s="4" t="n"/>
    </row>
    <row r="88">
      <c r="A88" s="4" t="n"/>
      <c r="B88" s="4" t="n"/>
      <c r="C88" s="4" t="n"/>
      <c r="D88" s="4" t="n"/>
      <c r="E88" s="8" t="n"/>
      <c r="F88" s="18" t="n"/>
      <c r="H88" s="4" t="n"/>
      <c r="I88" s="4" t="n"/>
      <c r="J88" s="4" t="n"/>
    </row>
    <row r="89">
      <c r="A89" s="4" t="n"/>
      <c r="B89" s="4" t="n"/>
      <c r="C89" s="4" t="n"/>
      <c r="D89" s="4" t="n"/>
      <c r="E89" s="8" t="n"/>
      <c r="F89" s="18" t="n"/>
      <c r="H89" s="4" t="n"/>
      <c r="I89" s="4" t="n"/>
      <c r="J89" s="4" t="n"/>
    </row>
    <row r="90">
      <c r="A90" s="4" t="n"/>
      <c r="B90" s="4" t="n"/>
      <c r="C90" s="4" t="n"/>
      <c r="D90" s="4" t="n"/>
      <c r="E90" s="8" t="n"/>
      <c r="F90" s="18" t="n"/>
      <c r="H90" s="4" t="n"/>
      <c r="I90" s="4" t="n"/>
      <c r="J90" s="4" t="n"/>
    </row>
    <row r="91">
      <c r="A91" s="4" t="n"/>
      <c r="B91" s="4" t="n"/>
      <c r="C91" s="4" t="n"/>
      <c r="D91" s="4" t="n"/>
      <c r="E91" s="8" t="n"/>
      <c r="F91" s="18" t="n"/>
      <c r="H91" s="4" t="n"/>
      <c r="I91" s="4" t="n"/>
      <c r="J91" s="4" t="n"/>
    </row>
    <row r="92">
      <c r="A92" s="4" t="n"/>
      <c r="B92" s="4" t="n"/>
      <c r="C92" s="4" t="n"/>
      <c r="D92" s="4" t="n"/>
      <c r="E92" s="8" t="n"/>
      <c r="F92" s="18" t="n"/>
      <c r="H92" s="4" t="n"/>
      <c r="I92" s="4" t="n"/>
      <c r="J92" s="4" t="n"/>
    </row>
    <row r="93">
      <c r="A93" s="4" t="n"/>
      <c r="B93" s="4" t="n"/>
      <c r="C93" s="4" t="n"/>
      <c r="D93" s="4" t="n"/>
      <c r="E93" s="8" t="n"/>
      <c r="F93" s="18" t="n"/>
      <c r="H93" s="4" t="n"/>
      <c r="I93" s="4" t="n"/>
      <c r="J93" s="4" t="n"/>
    </row>
    <row r="94">
      <c r="A94" s="4" t="n"/>
      <c r="B94" s="4" t="n"/>
      <c r="C94" s="4" t="n"/>
      <c r="D94" s="4" t="n"/>
      <c r="E94" s="8" t="n"/>
      <c r="F94" s="18" t="n"/>
      <c r="H94" s="4" t="n"/>
      <c r="I94" s="4" t="n"/>
      <c r="J94" s="4" t="n"/>
    </row>
    <row r="95">
      <c r="A95" s="4" t="n"/>
      <c r="B95" s="4" t="n"/>
      <c r="C95" s="4" t="n"/>
      <c r="D95" s="4" t="n"/>
      <c r="E95" s="8" t="n"/>
      <c r="F95" s="18" t="n"/>
      <c r="H95" s="4" t="n"/>
      <c r="I95" s="4" t="n"/>
      <c r="J95" s="4" t="n"/>
    </row>
    <row r="96">
      <c r="A96" s="4" t="n"/>
      <c r="B96" s="4" t="n"/>
      <c r="C96" s="4" t="n"/>
      <c r="D96" s="4" t="n"/>
      <c r="E96" s="8" t="n"/>
      <c r="F96" s="18" t="n"/>
      <c r="H96" s="4" t="n"/>
      <c r="I96" s="4" t="n"/>
      <c r="J96" s="4" t="n"/>
    </row>
    <row r="97">
      <c r="A97" s="4" t="n"/>
      <c r="B97" s="4" t="n"/>
      <c r="C97" s="4" t="n"/>
      <c r="D97" s="4" t="n"/>
      <c r="E97" s="8" t="n"/>
      <c r="F97" s="18" t="n"/>
      <c r="H97" s="4" t="n"/>
      <c r="I97" s="4" t="n"/>
      <c r="J97" s="4" t="n"/>
    </row>
    <row r="98">
      <c r="A98" s="4" t="n"/>
      <c r="B98" s="4" t="n"/>
      <c r="C98" s="4" t="n"/>
      <c r="D98" s="4" t="n"/>
      <c r="E98" s="8" t="n"/>
      <c r="F98" s="18" t="n"/>
      <c r="H98" s="4" t="n"/>
      <c r="I98" s="4" t="n"/>
      <c r="J98" s="4" t="n"/>
    </row>
    <row r="99">
      <c r="A99" s="4" t="n"/>
      <c r="B99" s="4" t="n"/>
      <c r="C99" s="4" t="n"/>
      <c r="D99" s="4" t="n"/>
      <c r="E99" s="8" t="n"/>
      <c r="F99" s="18" t="n"/>
      <c r="H99" s="4" t="n"/>
      <c r="I99" s="4" t="n"/>
      <c r="J99" s="4" t="n"/>
    </row>
    <row r="100">
      <c r="A100" s="4" t="n"/>
      <c r="B100" s="4" t="n"/>
      <c r="C100" s="4" t="n"/>
      <c r="D100" s="4" t="n"/>
      <c r="E100" s="8" t="n"/>
      <c r="F100" s="18" t="n"/>
      <c r="H100" s="4" t="n"/>
      <c r="I100" s="4" t="n"/>
      <c r="J100" s="4" t="n"/>
    </row>
    <row r="101">
      <c r="A101" s="4" t="n"/>
      <c r="B101" s="4" t="n"/>
      <c r="C101" s="4" t="n"/>
      <c r="D101" s="4" t="n"/>
      <c r="E101" s="8" t="n"/>
      <c r="F101" s="18" t="n"/>
      <c r="H101" s="4" t="n"/>
      <c r="I101" s="4" t="n"/>
      <c r="J101" s="4" t="n"/>
    </row>
  </sheetData>
  <autoFilter ref="A1:F10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1" customWidth="1" min="1" max="1"/>
    <col width="75" customWidth="1" min="2" max="2"/>
    <col width="52" customWidth="1" min="3" max="3"/>
  </cols>
  <sheetData>
    <row r="1" ht="28" customHeight="1">
      <c r="A1" s="12" t="inlineStr">
        <is>
          <t>Anleitung zur Arbeitszeiterfassung</t>
        </is>
      </c>
      <c r="B1" s="19" t="n"/>
      <c r="C1" s="20" t="n"/>
    </row>
    <row r="2"/>
    <row r="3">
      <c r="A3" s="1" t="inlineStr">
        <is>
          <t>Bereich</t>
        </is>
      </c>
      <c r="B3" s="1" t="inlineStr">
        <is>
          <t>Inhalt</t>
        </is>
      </c>
      <c r="C3" s="1" t="inlineStr">
        <is>
          <t>Hinweis</t>
        </is>
      </c>
    </row>
    <row r="4" ht="42" customHeight="1">
      <c r="A4" s="5" t="inlineStr">
        <is>
          <t>Zeiterfassung</t>
        </is>
      </c>
      <c r="B4" s="5" t="inlineStr">
        <is>
          <t>Erfassen Sie pro Arbeitstag Datum, Mitarbeitende/r, Arbeitsbeginn, Arbeitsende, Pause, Abwesenheitsart und Kommentar.</t>
        </is>
      </c>
      <c r="C4" s="5" t="inlineStr">
        <is>
          <t>Hellgelbe Zellen sind für Eingaben vorgesehen.</t>
        </is>
      </c>
    </row>
    <row r="5" ht="42" customHeight="1">
      <c r="A5" s="10" t="inlineStr">
        <is>
          <t>Sollstunden</t>
        </is>
      </c>
      <c r="B5" s="10" t="inlineStr">
        <is>
          <t>Sollstunden, Personal-Nr., Standort, Kanton und Arbeitsmodell werden aus den Stammdaten übernommen.</t>
        </is>
      </c>
      <c r="C5" s="10" t="inlineStr">
        <is>
          <t>Neue Mitarbeitende zuerst im Blatt Stammdaten erfassen.</t>
        </is>
      </c>
    </row>
    <row r="6" ht="42" customHeight="1">
      <c r="A6" s="5" t="inlineStr">
        <is>
          <t>Iststunden</t>
        </is>
      </c>
      <c r="B6" s="5" t="inlineStr">
        <is>
          <t>Die Iststunden werden aus Arbeitsbeginn, Arbeitsende, Pause und Abwesenheitsstunden berechnet.</t>
        </is>
      </c>
      <c r="C6" s="5" t="inlineStr">
        <is>
          <t>Zeitangaben im Format hh:mm eingeben.</t>
        </is>
      </c>
    </row>
    <row r="7" ht="42" customHeight="1">
      <c r="A7" s="10" t="inlineStr">
        <is>
          <t>Überzeit</t>
        </is>
      </c>
      <c r="B7" s="10" t="inlineStr">
        <is>
          <t>Überzeit oder Minderzeit ergibt sich aus Iststunden abzüglich Sollstunden pro Tag.</t>
        </is>
      </c>
      <c r="C7" s="10" t="inlineStr">
        <is>
          <t>Grüne Werte zeigen Überzeit, rote Werte Minderzeit.</t>
        </is>
      </c>
    </row>
    <row r="8" ht="42" customHeight="1">
      <c r="A8" s="5" t="inlineStr">
        <is>
          <t>Abwesenheiten</t>
        </is>
      </c>
      <c r="B8" s="5" t="inlineStr">
        <is>
          <t>Wählen Sie Ferien, Krankheit, Unfall, Weiterbildung, Militär/Zivildienst oder Feiertag und erfassen Sie die Stunden.</t>
        </is>
      </c>
      <c r="C8" s="5" t="inlineStr">
        <is>
          <t>Bei Ferien können Arbeitsbeginn und Arbeitsende leer bleiben.</t>
        </is>
      </c>
    </row>
    <row r="9" ht="42" customHeight="1">
      <c r="A9" s="10" t="inlineStr">
        <is>
          <t>Auswertung</t>
        </is>
      </c>
      <c r="B9" s="10" t="inlineStr">
        <is>
          <t>Wählen Sie im Blatt Auswertung den gewünschten Monatsbeginn.</t>
        </is>
      </c>
      <c r="C9" s="10" t="inlineStr">
        <is>
          <t>Die Kennzahlen und Diagramme berücksichtigen den Zeitraum von 31 Tagen ab diesem Datum.</t>
        </is>
      </c>
    </row>
    <row r="10" ht="42" customHeight="1">
      <c r="A10" s="5" t="inlineStr">
        <is>
          <t>Stammdaten</t>
        </is>
      </c>
      <c r="B10" s="5" t="inlineStr">
        <is>
          <t>Pflegen Sie Mitarbeitende sowie Listen für Arbeitsmodelle und Abwesenheitsarten.</t>
        </is>
      </c>
      <c r="C10" s="5" t="inlineStr">
        <is>
          <t>Es stehen mindestens 100 vorbereitete Zeilen zur Verfügung.</t>
        </is>
      </c>
    </row>
    <row r="11" ht="42" customHeight="1">
      <c r="A11" s="10" t="inlineStr">
        <is>
          <t>Erfassungsstatus</t>
        </is>
      </c>
      <c r="B11" s="10" t="inlineStr">
        <is>
          <t>Ein Eintrag wird als Erfasst markiert, wenn Iststunden oder Abwesenheitsstunden vorhanden sind.</t>
        </is>
      </c>
      <c r="C11" s="10" t="inlineStr">
        <is>
          <t>Prüfen weist auf unvollständige Angaben hin.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2026-09-11T10:38:27Z</dcterms:created>
  <dcterms:modified xmlns:dcterms="http://purl.org/dc/terms/" xmlns:xsi="http://www.w3.org/2001/XMLSchema-instance" xsi:type="dcterms:W3CDTF">2026-09-11T10:38:27Z</dcterms:modified>
</cp:coreProperties>
</file>